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095"/>
  </bookViews>
  <sheets>
    <sheet name="Fed Exit Timeline" sheetId="1" r:id="rId1"/>
  </sheets>
  <definedNames>
    <definedName name="CNP_DATE">'Fed Exit Timeline'!$AK$7:$AK$642</definedName>
    <definedName name="CNP_Growth">'Fed Exit Timeline'!$AO$7:$AO$642</definedName>
    <definedName name="Employed_Date">'Fed Exit Timeline'!$BA$7:$BA$642</definedName>
    <definedName name="Employed_Growth">'Fed Exit Timeline'!$BE$7:$BE$642</definedName>
    <definedName name="Employed_Growth_2Y">'Fed Exit Timeline'!$BF$7:$BF$642</definedName>
    <definedName name="LFPR">'Fed Exit Timeline'!$AY$7:$AY$642</definedName>
    <definedName name="LFPR_Date">'Fed Exit Timeline'!$AW$7:$AW$642</definedName>
  </definedNames>
  <calcPr calcId="125725"/>
</workbook>
</file>

<file path=xl/calcChain.xml><?xml version="1.0" encoding="utf-8"?>
<calcChain xmlns="http://schemas.openxmlformats.org/spreadsheetml/2006/main">
  <c r="C8" i="1"/>
  <c r="D7" l="1"/>
  <c r="P92" l="1"/>
  <c r="Q92"/>
  <c r="R92"/>
  <c r="S92"/>
  <c r="T92"/>
  <c r="U92"/>
  <c r="V92"/>
  <c r="W92"/>
  <c r="X92"/>
  <c r="Y92"/>
  <c r="Z92"/>
  <c r="AA92"/>
  <c r="E92"/>
  <c r="F92"/>
  <c r="G92"/>
  <c r="H92"/>
  <c r="I92"/>
  <c r="J92"/>
  <c r="K92"/>
  <c r="L92"/>
  <c r="M92"/>
  <c r="N92"/>
  <c r="O92"/>
  <c r="D92"/>
  <c r="BL642"/>
  <c r="BK642"/>
  <c r="BJ642"/>
  <c r="BE642"/>
  <c r="BF642" s="1"/>
  <c r="BD642"/>
  <c r="BC642"/>
  <c r="AY642"/>
  <c r="BL641"/>
  <c r="BK641"/>
  <c r="BJ641"/>
  <c r="BE641"/>
  <c r="BF641" s="1"/>
  <c r="BD641"/>
  <c r="BC641"/>
  <c r="AY641"/>
  <c r="BL640"/>
  <c r="BK640"/>
  <c r="BJ640"/>
  <c r="BE640"/>
  <c r="BF640" s="1"/>
  <c r="BD640"/>
  <c r="BC640"/>
  <c r="AY640"/>
  <c r="BL639"/>
  <c r="BK639"/>
  <c r="BJ639"/>
  <c r="BE639"/>
  <c r="BF639" s="1"/>
  <c r="BD639"/>
  <c r="BC639"/>
  <c r="AY639"/>
  <c r="BL638"/>
  <c r="BK638"/>
  <c r="BJ638"/>
  <c r="BE638"/>
  <c r="BF638" s="1"/>
  <c r="BD638"/>
  <c r="BC638"/>
  <c r="AY638"/>
  <c r="BL637"/>
  <c r="BK637"/>
  <c r="BJ637"/>
  <c r="BE637"/>
  <c r="BF637" s="1"/>
  <c r="BD637"/>
  <c r="BC637"/>
  <c r="AY637"/>
  <c r="BL636"/>
  <c r="BK636"/>
  <c r="BJ636"/>
  <c r="BE636"/>
  <c r="BF636" s="1"/>
  <c r="BD636"/>
  <c r="BC636"/>
  <c r="AY636"/>
  <c r="BL635"/>
  <c r="BK635"/>
  <c r="BJ635"/>
  <c r="BE635"/>
  <c r="BF635" s="1"/>
  <c r="BD635"/>
  <c r="BC635"/>
  <c r="AY635"/>
  <c r="BL634"/>
  <c r="BK634"/>
  <c r="BJ634"/>
  <c r="BE634"/>
  <c r="BF634" s="1"/>
  <c r="BD634"/>
  <c r="BC634"/>
  <c r="AY634"/>
  <c r="BL633"/>
  <c r="BK633"/>
  <c r="BJ633"/>
  <c r="BE633"/>
  <c r="BF633" s="1"/>
  <c r="BD633"/>
  <c r="BC633"/>
  <c r="AY633"/>
  <c r="BL632"/>
  <c r="BK632"/>
  <c r="BJ632"/>
  <c r="BE632"/>
  <c r="BF632" s="1"/>
  <c r="BD632"/>
  <c r="BC632"/>
  <c r="AY632"/>
  <c r="BY631"/>
  <c r="BX631"/>
  <c r="BW631"/>
  <c r="BL631"/>
  <c r="BK631"/>
  <c r="BJ631"/>
  <c r="BF631"/>
  <c r="BE631"/>
  <c r="BD631"/>
  <c r="BC631"/>
  <c r="AY631"/>
  <c r="AT631"/>
  <c r="AS631"/>
  <c r="AN631"/>
  <c r="AM631"/>
  <c r="BY630"/>
  <c r="BX630"/>
  <c r="BW630"/>
  <c r="BL630"/>
  <c r="BK630"/>
  <c r="BJ630"/>
  <c r="BE630"/>
  <c r="BD630"/>
  <c r="BC630"/>
  <c r="AY630"/>
  <c r="AT630"/>
  <c r="AS630"/>
  <c r="AN630"/>
  <c r="AM630"/>
  <c r="BY629"/>
  <c r="BX629"/>
  <c r="BW629"/>
  <c r="BL629"/>
  <c r="BK629"/>
  <c r="BJ629"/>
  <c r="BE629"/>
  <c r="BF629" s="1"/>
  <c r="BD629"/>
  <c r="BC629"/>
  <c r="AY629"/>
  <c r="AT629"/>
  <c r="AS629"/>
  <c r="AN629"/>
  <c r="AM629"/>
  <c r="BY628"/>
  <c r="BX628"/>
  <c r="BW628"/>
  <c r="BL628"/>
  <c r="BK628"/>
  <c r="BJ628"/>
  <c r="BE628"/>
  <c r="BD628"/>
  <c r="BC628"/>
  <c r="AY628"/>
  <c r="AT628"/>
  <c r="AS628"/>
  <c r="AN628"/>
  <c r="AM628"/>
  <c r="BY627"/>
  <c r="BX627"/>
  <c r="BW627"/>
  <c r="BL627"/>
  <c r="BK627"/>
  <c r="BJ627"/>
  <c r="BF627"/>
  <c r="BE627"/>
  <c r="BD627"/>
  <c r="BC627"/>
  <c r="AY627"/>
  <c r="AT627"/>
  <c r="AS627"/>
  <c r="AN627"/>
  <c r="AM627"/>
  <c r="BY626"/>
  <c r="BX626"/>
  <c r="BW626"/>
  <c r="BL626"/>
  <c r="BK626"/>
  <c r="BJ626"/>
  <c r="BE626"/>
  <c r="BD626"/>
  <c r="BC626"/>
  <c r="AY626"/>
  <c r="AT626"/>
  <c r="AS626"/>
  <c r="AN626"/>
  <c r="AM626"/>
  <c r="BY625"/>
  <c r="BX625"/>
  <c r="BW625"/>
  <c r="BL625"/>
  <c r="BK625"/>
  <c r="BJ625"/>
  <c r="BE625"/>
  <c r="BD625"/>
  <c r="BC625"/>
  <c r="AY625"/>
  <c r="AT625"/>
  <c r="AS625"/>
  <c r="AN625"/>
  <c r="AM625"/>
  <c r="BY624"/>
  <c r="BX624"/>
  <c r="BW624"/>
  <c r="BL624"/>
  <c r="BK624"/>
  <c r="BJ624"/>
  <c r="BE624"/>
  <c r="BD624"/>
  <c r="BC624"/>
  <c r="AY624"/>
  <c r="AT624"/>
  <c r="AS624"/>
  <c r="AN624"/>
  <c r="AM624"/>
  <c r="BY623"/>
  <c r="BX623"/>
  <c r="BW623"/>
  <c r="BL623"/>
  <c r="BK623"/>
  <c r="BJ623"/>
  <c r="BE623"/>
  <c r="BD623"/>
  <c r="BC623"/>
  <c r="AY623"/>
  <c r="AT623"/>
  <c r="AS623"/>
  <c r="AN623"/>
  <c r="AM623"/>
  <c r="BY622"/>
  <c r="BX622"/>
  <c r="BW622"/>
  <c r="BL622"/>
  <c r="BK622"/>
  <c r="BJ622"/>
  <c r="BF622"/>
  <c r="BE622"/>
  <c r="BF610" s="1"/>
  <c r="BD622"/>
  <c r="BC622"/>
  <c r="AY622"/>
  <c r="AT622"/>
  <c r="AS622"/>
  <c r="AN622"/>
  <c r="AM622"/>
  <c r="BY621"/>
  <c r="BX621"/>
  <c r="BW621"/>
  <c r="BL621"/>
  <c r="BK621"/>
  <c r="BJ621"/>
  <c r="BE621"/>
  <c r="BD621"/>
  <c r="BC621"/>
  <c r="AY621"/>
  <c r="AT621"/>
  <c r="AS621"/>
  <c r="AN621"/>
  <c r="AM621"/>
  <c r="BY620"/>
  <c r="BX620"/>
  <c r="BW620"/>
  <c r="BL620"/>
  <c r="BK620"/>
  <c r="BJ620"/>
  <c r="BE620"/>
  <c r="BD620"/>
  <c r="BC620"/>
  <c r="AY620"/>
  <c r="AT620"/>
  <c r="AS620"/>
  <c r="AN620"/>
  <c r="AM620"/>
  <c r="BY619"/>
  <c r="BX619"/>
  <c r="BW619"/>
  <c r="BL619"/>
  <c r="BK619"/>
  <c r="BJ619"/>
  <c r="BE619"/>
  <c r="BF619" s="1"/>
  <c r="BD619"/>
  <c r="BC619"/>
  <c r="AY619"/>
  <c r="AU619"/>
  <c r="AT619"/>
  <c r="AS619"/>
  <c r="AO619"/>
  <c r="AN619"/>
  <c r="AM619"/>
  <c r="BY618"/>
  <c r="BX618"/>
  <c r="BW618"/>
  <c r="BL618"/>
  <c r="BK618"/>
  <c r="BJ618"/>
  <c r="BE618"/>
  <c r="BF618" s="1"/>
  <c r="BD618"/>
  <c r="BC618"/>
  <c r="AY618"/>
  <c r="AU618"/>
  <c r="AT618"/>
  <c r="AS618"/>
  <c r="AO618"/>
  <c r="AN618"/>
  <c r="AM618"/>
  <c r="BY617"/>
  <c r="BX617"/>
  <c r="BW617"/>
  <c r="BL617"/>
  <c r="BK617"/>
  <c r="BJ617"/>
  <c r="BE617"/>
  <c r="BD617"/>
  <c r="BC617"/>
  <c r="AY617"/>
  <c r="AU617"/>
  <c r="AT617"/>
  <c r="AS617"/>
  <c r="AO617"/>
  <c r="AN617"/>
  <c r="AM617"/>
  <c r="BY616"/>
  <c r="BX616"/>
  <c r="BW616"/>
  <c r="BL616"/>
  <c r="BK616"/>
  <c r="BJ616"/>
  <c r="BF616"/>
  <c r="BE616"/>
  <c r="BD616"/>
  <c r="BC616"/>
  <c r="AY616"/>
  <c r="AU616"/>
  <c r="AT616"/>
  <c r="AS616"/>
  <c r="AO616"/>
  <c r="AN616"/>
  <c r="AM616"/>
  <c r="BY615"/>
  <c r="BX615"/>
  <c r="BW615"/>
  <c r="BL615"/>
  <c r="BK615"/>
  <c r="BJ615"/>
  <c r="BF615"/>
  <c r="BE615"/>
  <c r="BD615"/>
  <c r="BC615"/>
  <c r="AY615"/>
  <c r="AU615"/>
  <c r="AT615"/>
  <c r="AS615"/>
  <c r="AO615"/>
  <c r="AN615"/>
  <c r="AM615"/>
  <c r="BY614"/>
  <c r="BX614"/>
  <c r="BW614"/>
  <c r="BL614"/>
  <c r="BK614"/>
  <c r="BJ614"/>
  <c r="BE614"/>
  <c r="BD614"/>
  <c r="BC614"/>
  <c r="AY614"/>
  <c r="AU614"/>
  <c r="AT614"/>
  <c r="AS614"/>
  <c r="AO614"/>
  <c r="AN614"/>
  <c r="AM614"/>
  <c r="BY613"/>
  <c r="BX613"/>
  <c r="BW613"/>
  <c r="BL613"/>
  <c r="BK613"/>
  <c r="BJ613"/>
  <c r="BE613"/>
  <c r="BD613"/>
  <c r="BC613"/>
  <c r="AY613"/>
  <c r="AU613"/>
  <c r="AT613"/>
  <c r="AS613"/>
  <c r="AO613"/>
  <c r="AN613"/>
  <c r="AM613"/>
  <c r="BY612"/>
  <c r="BX612"/>
  <c r="BW612"/>
  <c r="BL612"/>
  <c r="BK612"/>
  <c r="BJ612"/>
  <c r="BE612"/>
  <c r="BF612" s="1"/>
  <c r="BD612"/>
  <c r="BC612"/>
  <c r="AY612"/>
  <c r="AU612"/>
  <c r="AT612"/>
  <c r="AS612"/>
  <c r="AO612"/>
  <c r="AN612"/>
  <c r="AM612"/>
  <c r="BY611"/>
  <c r="BX611"/>
  <c r="BW611"/>
  <c r="BL611"/>
  <c r="BK611"/>
  <c r="BJ611"/>
  <c r="BF611"/>
  <c r="BE611"/>
  <c r="BD611"/>
  <c r="BC611"/>
  <c r="AY611"/>
  <c r="AU611"/>
  <c r="AT611"/>
  <c r="AS611"/>
  <c r="AO611"/>
  <c r="AN611"/>
  <c r="AM611"/>
  <c r="BY610"/>
  <c r="BX610"/>
  <c r="BW610"/>
  <c r="BL610"/>
  <c r="BK610"/>
  <c r="BJ610"/>
  <c r="BE610"/>
  <c r="BD610"/>
  <c r="BC610"/>
  <c r="AY610"/>
  <c r="AU610"/>
  <c r="AT610"/>
  <c r="AS610"/>
  <c r="AO610"/>
  <c r="AN610"/>
  <c r="AM610"/>
  <c r="BY609"/>
  <c r="BX609"/>
  <c r="BW609"/>
  <c r="BL609"/>
  <c r="BK609"/>
  <c r="BJ609"/>
  <c r="BE609"/>
  <c r="BD609"/>
  <c r="BC609"/>
  <c r="AY609"/>
  <c r="AU609"/>
  <c r="AT609"/>
  <c r="AS609"/>
  <c r="AO609"/>
  <c r="AN609"/>
  <c r="AM609"/>
  <c r="BY608"/>
  <c r="BX608"/>
  <c r="BW608"/>
  <c r="BL608"/>
  <c r="BK608"/>
  <c r="BJ608"/>
  <c r="BE608"/>
  <c r="BF608" s="1"/>
  <c r="BD608"/>
  <c r="BC608"/>
  <c r="AY608"/>
  <c r="AU608"/>
  <c r="AT608"/>
  <c r="AS608"/>
  <c r="AO608"/>
  <c r="AN608"/>
  <c r="AM608"/>
  <c r="BY607"/>
  <c r="BX607"/>
  <c r="BW607"/>
  <c r="BL607"/>
  <c r="BK607"/>
  <c r="BJ607"/>
  <c r="BF607"/>
  <c r="BE607"/>
  <c r="BD607"/>
  <c r="BC607"/>
  <c r="AY607"/>
  <c r="AU607"/>
  <c r="AT607"/>
  <c r="AS607"/>
  <c r="AO607"/>
  <c r="AN607"/>
  <c r="AM607"/>
  <c r="BY606"/>
  <c r="BX606"/>
  <c r="BW606"/>
  <c r="BL606"/>
  <c r="BK606"/>
  <c r="BJ606"/>
  <c r="BE606"/>
  <c r="BD606"/>
  <c r="BC606"/>
  <c r="AY606"/>
  <c r="AU606"/>
  <c r="AT606"/>
  <c r="AS606"/>
  <c r="AO606"/>
  <c r="AN606"/>
  <c r="AM606"/>
  <c r="BY605"/>
  <c r="BX605"/>
  <c r="BW605"/>
  <c r="BL605"/>
  <c r="BK605"/>
  <c r="BJ605"/>
  <c r="BE605"/>
  <c r="BD605"/>
  <c r="BC605"/>
  <c r="AY605"/>
  <c r="AU605"/>
  <c r="AT605"/>
  <c r="AS605"/>
  <c r="AO605"/>
  <c r="AN605"/>
  <c r="AM605"/>
  <c r="BY604"/>
  <c r="BX604"/>
  <c r="BW604"/>
  <c r="BL604"/>
  <c r="BK604"/>
  <c r="BJ604"/>
  <c r="BE604"/>
  <c r="BF604" s="1"/>
  <c r="BD604"/>
  <c r="BC604"/>
  <c r="AY604"/>
  <c r="AU604"/>
  <c r="AT604"/>
  <c r="AS604"/>
  <c r="AO604"/>
  <c r="AN604"/>
  <c r="AM604"/>
  <c r="BY603"/>
  <c r="BX603"/>
  <c r="BW603"/>
  <c r="BL603"/>
  <c r="BK603"/>
  <c r="BJ603"/>
  <c r="BF603"/>
  <c r="BE603"/>
  <c r="BD603"/>
  <c r="BC603"/>
  <c r="AY603"/>
  <c r="AU603"/>
  <c r="AT603"/>
  <c r="AS603"/>
  <c r="AO603"/>
  <c r="AN603"/>
  <c r="AM603"/>
  <c r="BY602"/>
  <c r="BX602"/>
  <c r="BW602"/>
  <c r="BL602"/>
  <c r="BK602"/>
  <c r="BJ602"/>
  <c r="BE602"/>
  <c r="BF602" s="1"/>
  <c r="BD602"/>
  <c r="BC602"/>
  <c r="AY602"/>
  <c r="AU602"/>
  <c r="AT602"/>
  <c r="AS602"/>
  <c r="AO602"/>
  <c r="AN602"/>
  <c r="AM602"/>
  <c r="BY601"/>
  <c r="BX601"/>
  <c r="BW601"/>
  <c r="BL601"/>
  <c r="BK601"/>
  <c r="BJ601"/>
  <c r="BE601"/>
  <c r="BF601" s="1"/>
  <c r="BD601"/>
  <c r="BC601"/>
  <c r="AY601"/>
  <c r="AU601"/>
  <c r="AT601"/>
  <c r="AS601"/>
  <c r="AO601"/>
  <c r="AN601"/>
  <c r="AM601"/>
  <c r="BY600"/>
  <c r="BX600"/>
  <c r="BW600"/>
  <c r="BL600"/>
  <c r="BK600"/>
  <c r="BJ600"/>
  <c r="BE600"/>
  <c r="BD600"/>
  <c r="BC600"/>
  <c r="AY600"/>
  <c r="AU600"/>
  <c r="AT600"/>
  <c r="AS600"/>
  <c r="AO600"/>
  <c r="AN600"/>
  <c r="AM600"/>
  <c r="BY599"/>
  <c r="BX599"/>
  <c r="BW599"/>
  <c r="BL599"/>
  <c r="BK599"/>
  <c r="BJ599"/>
  <c r="BF599"/>
  <c r="BE599"/>
  <c r="BD599"/>
  <c r="BC599"/>
  <c r="AY599"/>
  <c r="AU599"/>
  <c r="AT599"/>
  <c r="AS599"/>
  <c r="AO599"/>
  <c r="AN599"/>
  <c r="AM599"/>
  <c r="BY598"/>
  <c r="BX598"/>
  <c r="BW598"/>
  <c r="BL598"/>
  <c r="BK598"/>
  <c r="BJ598"/>
  <c r="BE598"/>
  <c r="BF598" s="1"/>
  <c r="BD598"/>
  <c r="BC598"/>
  <c r="AY598"/>
  <c r="AU598"/>
  <c r="AT598"/>
  <c r="AS598"/>
  <c r="AO598"/>
  <c r="AN598"/>
  <c r="AM598"/>
  <c r="BY597"/>
  <c r="BX597"/>
  <c r="BW597"/>
  <c r="BL597"/>
  <c r="BK597"/>
  <c r="BJ597"/>
  <c r="BE597"/>
  <c r="BF597" s="1"/>
  <c r="BD597"/>
  <c r="BC597"/>
  <c r="AY597"/>
  <c r="AU597"/>
  <c r="AT597"/>
  <c r="AS597"/>
  <c r="AO597"/>
  <c r="AN597"/>
  <c r="AM597"/>
  <c r="BY596"/>
  <c r="BX596"/>
  <c r="BW596"/>
  <c r="BL596"/>
  <c r="BK596"/>
  <c r="BJ596"/>
  <c r="BF596"/>
  <c r="BE596"/>
  <c r="BD596"/>
  <c r="BC596"/>
  <c r="AY596"/>
  <c r="AU596"/>
  <c r="AT596"/>
  <c r="AS596"/>
  <c r="AO596"/>
  <c r="AN596"/>
  <c r="AM596"/>
  <c r="BY595"/>
  <c r="BX595"/>
  <c r="BW595"/>
  <c r="BL595"/>
  <c r="BK595"/>
  <c r="BJ595"/>
  <c r="BF595"/>
  <c r="BE595"/>
  <c r="BD595"/>
  <c r="BC595"/>
  <c r="AY595"/>
  <c r="AU595"/>
  <c r="AT595"/>
  <c r="AS595"/>
  <c r="AO595"/>
  <c r="AN595"/>
  <c r="AM595"/>
  <c r="BY594"/>
  <c r="BX594"/>
  <c r="BW594"/>
  <c r="BL594"/>
  <c r="BK594"/>
  <c r="BJ594"/>
  <c r="BE594"/>
  <c r="BD594"/>
  <c r="BC594"/>
  <c r="AY594"/>
  <c r="AU594"/>
  <c r="AT594"/>
  <c r="AS594"/>
  <c r="AO594"/>
  <c r="AN594"/>
  <c r="AM594"/>
  <c r="BY593"/>
  <c r="BX593"/>
  <c r="BW593"/>
  <c r="BL593"/>
  <c r="BK593"/>
  <c r="BJ593"/>
  <c r="BE593"/>
  <c r="BD593"/>
  <c r="BC593"/>
  <c r="AY593"/>
  <c r="AU593"/>
  <c r="AT593"/>
  <c r="AS593"/>
  <c r="AO593"/>
  <c r="AN593"/>
  <c r="AM593"/>
  <c r="BY592"/>
  <c r="BX592"/>
  <c r="BW592"/>
  <c r="BL592"/>
  <c r="BK592"/>
  <c r="BJ592"/>
  <c r="BE592"/>
  <c r="BD592"/>
  <c r="BC592"/>
  <c r="AY592"/>
  <c r="AU592"/>
  <c r="AT592"/>
  <c r="AS592"/>
  <c r="AO592"/>
  <c r="AN592"/>
  <c r="AM592"/>
  <c r="BY591"/>
  <c r="BX591"/>
  <c r="BW591"/>
  <c r="BL591"/>
  <c r="BK591"/>
  <c r="BJ591"/>
  <c r="BF591"/>
  <c r="BE591"/>
  <c r="BD591"/>
  <c r="BC591"/>
  <c r="AY591"/>
  <c r="AU591"/>
  <c r="AT591"/>
  <c r="AS591"/>
  <c r="AO591"/>
  <c r="AN591"/>
  <c r="AM591"/>
  <c r="BY590"/>
  <c r="BX590"/>
  <c r="BW590"/>
  <c r="BL590"/>
  <c r="BK590"/>
  <c r="BJ590"/>
  <c r="BE590"/>
  <c r="BD590"/>
  <c r="BC590"/>
  <c r="AY590"/>
  <c r="AU590"/>
  <c r="AT590"/>
  <c r="AS590"/>
  <c r="AO590"/>
  <c r="AN590"/>
  <c r="AM590"/>
  <c r="BY589"/>
  <c r="BX589"/>
  <c r="BW589"/>
  <c r="BL589"/>
  <c r="BK589"/>
  <c r="BJ589"/>
  <c r="BE589"/>
  <c r="BD589"/>
  <c r="BC589"/>
  <c r="AY589"/>
  <c r="AU589"/>
  <c r="AT589"/>
  <c r="AS589"/>
  <c r="AO589"/>
  <c r="AN589"/>
  <c r="AM589"/>
  <c r="BY588"/>
  <c r="BX588"/>
  <c r="BW588"/>
  <c r="BL588"/>
  <c r="BK588"/>
  <c r="BJ588"/>
  <c r="BE588"/>
  <c r="BF588" s="1"/>
  <c r="BD588"/>
  <c r="BC588"/>
  <c r="AY588"/>
  <c r="AU588"/>
  <c r="AT588"/>
  <c r="AS588"/>
  <c r="AO588"/>
  <c r="AN588"/>
  <c r="AM588"/>
  <c r="BY587"/>
  <c r="BX587"/>
  <c r="BW587"/>
  <c r="BL587"/>
  <c r="BK587"/>
  <c r="BJ587"/>
  <c r="BF587"/>
  <c r="BE587"/>
  <c r="BD587"/>
  <c r="BC587"/>
  <c r="AY587"/>
  <c r="AU587"/>
  <c r="AT587"/>
  <c r="AS587"/>
  <c r="AO587"/>
  <c r="AN587"/>
  <c r="AM587"/>
  <c r="BY586"/>
  <c r="BX586"/>
  <c r="BW586"/>
  <c r="BL586"/>
  <c r="BK586"/>
  <c r="BJ586"/>
  <c r="BE586"/>
  <c r="BD586"/>
  <c r="BC586"/>
  <c r="AY586"/>
  <c r="AU586"/>
  <c r="AT586"/>
  <c r="AS586"/>
  <c r="AO586"/>
  <c r="AN586"/>
  <c r="AM586"/>
  <c r="BY585"/>
  <c r="BX585"/>
  <c r="BW585"/>
  <c r="BL585"/>
  <c r="BK585"/>
  <c r="BJ585"/>
  <c r="BE585"/>
  <c r="BD585"/>
  <c r="BC585"/>
  <c r="AY585"/>
  <c r="AU585"/>
  <c r="AT585"/>
  <c r="AS585"/>
  <c r="AO585"/>
  <c r="AN585"/>
  <c r="AM585"/>
  <c r="BY584"/>
  <c r="BX584"/>
  <c r="BW584"/>
  <c r="BL584"/>
  <c r="BK584"/>
  <c r="BJ584"/>
  <c r="BE584"/>
  <c r="BF572" s="1"/>
  <c r="BD584"/>
  <c r="BC584"/>
  <c r="AY584"/>
  <c r="AU584"/>
  <c r="AT584"/>
  <c r="AS584"/>
  <c r="AO584"/>
  <c r="AN584"/>
  <c r="AM584"/>
  <c r="BY583"/>
  <c r="BX583"/>
  <c r="BW583"/>
  <c r="BL583"/>
  <c r="BK583"/>
  <c r="BJ583"/>
  <c r="BF583"/>
  <c r="BE583"/>
  <c r="BD583"/>
  <c r="BC583"/>
  <c r="AY583"/>
  <c r="AU583"/>
  <c r="AT583"/>
  <c r="AS583"/>
  <c r="AO583"/>
  <c r="AN583"/>
  <c r="AM583"/>
  <c r="BY582"/>
  <c r="BX582"/>
  <c r="BW582"/>
  <c r="BL582"/>
  <c r="BK582"/>
  <c r="BJ582"/>
  <c r="BF582"/>
  <c r="BE582"/>
  <c r="BD582"/>
  <c r="BC582"/>
  <c r="AY582"/>
  <c r="AU582"/>
  <c r="AT582"/>
  <c r="AS582"/>
  <c r="AO582"/>
  <c r="AN582"/>
  <c r="AM582"/>
  <c r="BY581"/>
  <c r="BX581"/>
  <c r="BW581"/>
  <c r="BL581"/>
  <c r="BK581"/>
  <c r="BJ581"/>
  <c r="BE581"/>
  <c r="BD581"/>
  <c r="BC581"/>
  <c r="AY581"/>
  <c r="AU581"/>
  <c r="AT581"/>
  <c r="AS581"/>
  <c r="AO581"/>
  <c r="AN581"/>
  <c r="AM581"/>
  <c r="BY580"/>
  <c r="BX580"/>
  <c r="BW580"/>
  <c r="BL580"/>
  <c r="BK580"/>
  <c r="BJ580"/>
  <c r="BE580"/>
  <c r="BF580" s="1"/>
  <c r="BD580"/>
  <c r="BC580"/>
  <c r="AY580"/>
  <c r="AU580"/>
  <c r="AT580"/>
  <c r="AS580"/>
  <c r="AO580"/>
  <c r="AN580"/>
  <c r="AM580"/>
  <c r="BY579"/>
  <c r="BX579"/>
  <c r="BW579"/>
  <c r="BL579"/>
  <c r="BK579"/>
  <c r="BJ579"/>
  <c r="BF579"/>
  <c r="BE579"/>
  <c r="BD579"/>
  <c r="BC579"/>
  <c r="AY579"/>
  <c r="AU579"/>
  <c r="AT579"/>
  <c r="AS579"/>
  <c r="AO579"/>
  <c r="AN579"/>
  <c r="AM579"/>
  <c r="BY578"/>
  <c r="BX578"/>
  <c r="BW578"/>
  <c r="BL578"/>
  <c r="BK578"/>
  <c r="BJ578"/>
  <c r="BE578"/>
  <c r="BF578" s="1"/>
  <c r="BD578"/>
  <c r="BC578"/>
  <c r="AY578"/>
  <c r="AU578"/>
  <c r="AT578"/>
  <c r="AS578"/>
  <c r="AO578"/>
  <c r="AN578"/>
  <c r="AM578"/>
  <c r="BY577"/>
  <c r="BX577"/>
  <c r="BW577"/>
  <c r="BL577"/>
  <c r="BK577"/>
  <c r="BJ577"/>
  <c r="BE577"/>
  <c r="BD577"/>
  <c r="BC577"/>
  <c r="AY577"/>
  <c r="AU577"/>
  <c r="AT577"/>
  <c r="AS577"/>
  <c r="AO577"/>
  <c r="AN577"/>
  <c r="AM577"/>
  <c r="BY576"/>
  <c r="BX576"/>
  <c r="BW576"/>
  <c r="BL576"/>
  <c r="BK576"/>
  <c r="BJ576"/>
  <c r="BE576"/>
  <c r="BD576"/>
  <c r="BC576"/>
  <c r="AY576"/>
  <c r="AU576"/>
  <c r="AT576"/>
  <c r="AS576"/>
  <c r="AO576"/>
  <c r="AN576"/>
  <c r="AM576"/>
  <c r="BY575"/>
  <c r="BX575"/>
  <c r="BW575"/>
  <c r="BL575"/>
  <c r="BK575"/>
  <c r="BJ575"/>
  <c r="BF575"/>
  <c r="BE575"/>
  <c r="BD575"/>
  <c r="BC575"/>
  <c r="AY575"/>
  <c r="AU575"/>
  <c r="AT575"/>
  <c r="AS575"/>
  <c r="AO575"/>
  <c r="AN575"/>
  <c r="AM575"/>
  <c r="BY574"/>
  <c r="BX574"/>
  <c r="BW574"/>
  <c r="BL574"/>
  <c r="BK574"/>
  <c r="BJ574"/>
  <c r="BE574"/>
  <c r="BD574"/>
  <c r="BC574"/>
  <c r="AY574"/>
  <c r="AU574"/>
  <c r="AT574"/>
  <c r="AS574"/>
  <c r="AO574"/>
  <c r="AN574"/>
  <c r="AM574"/>
  <c r="BY573"/>
  <c r="BX573"/>
  <c r="BW573"/>
  <c r="BL573"/>
  <c r="BK573"/>
  <c r="BJ573"/>
  <c r="BE573"/>
  <c r="BD573"/>
  <c r="BC573"/>
  <c r="AY573"/>
  <c r="AU573"/>
  <c r="AT573"/>
  <c r="AS573"/>
  <c r="AO573"/>
  <c r="AN573"/>
  <c r="AM573"/>
  <c r="BY572"/>
  <c r="BX572"/>
  <c r="BW572"/>
  <c r="BL572"/>
  <c r="BK572"/>
  <c r="BJ572"/>
  <c r="BE572"/>
  <c r="BD572"/>
  <c r="BC572"/>
  <c r="AY572"/>
  <c r="AU572"/>
  <c r="AT572"/>
  <c r="AS572"/>
  <c r="AO572"/>
  <c r="AN572"/>
  <c r="AM572"/>
  <c r="BY571"/>
  <c r="BX571"/>
  <c r="BW571"/>
  <c r="BL571"/>
  <c r="BK571"/>
  <c r="BJ571"/>
  <c r="BE571"/>
  <c r="BF571" s="1"/>
  <c r="BD571"/>
  <c r="BC571"/>
  <c r="AY571"/>
  <c r="AU571"/>
  <c r="AT571"/>
  <c r="AS571"/>
  <c r="AO571"/>
  <c r="AN571"/>
  <c r="AM571"/>
  <c r="BY570"/>
  <c r="BX570"/>
  <c r="BW570"/>
  <c r="BL570"/>
  <c r="BK570"/>
  <c r="BJ570"/>
  <c r="BE570"/>
  <c r="BF570" s="1"/>
  <c r="BD570"/>
  <c r="BC570"/>
  <c r="AY570"/>
  <c r="AU570"/>
  <c r="AT570"/>
  <c r="AS570"/>
  <c r="AO570"/>
  <c r="AN570"/>
  <c r="AM570"/>
  <c r="BY569"/>
  <c r="BX569"/>
  <c r="BW569"/>
  <c r="BL569"/>
  <c r="BK569"/>
  <c r="BJ569"/>
  <c r="BE569"/>
  <c r="BD569"/>
  <c r="BC569"/>
  <c r="AY569"/>
  <c r="AU569"/>
  <c r="AT569"/>
  <c r="AS569"/>
  <c r="AO569"/>
  <c r="AN569"/>
  <c r="AM569"/>
  <c r="BY568"/>
  <c r="BX568"/>
  <c r="BW568"/>
  <c r="BL568"/>
  <c r="BK568"/>
  <c r="BJ568"/>
  <c r="BE568"/>
  <c r="BF568" s="1"/>
  <c r="BD568"/>
  <c r="BC568"/>
  <c r="AY568"/>
  <c r="AU568"/>
  <c r="AT568"/>
  <c r="AS568"/>
  <c r="AO568"/>
  <c r="AN568"/>
  <c r="AM568"/>
  <c r="BY567"/>
  <c r="BX567"/>
  <c r="BW567"/>
  <c r="BL567"/>
  <c r="BK567"/>
  <c r="BJ567"/>
  <c r="BF567"/>
  <c r="BE567"/>
  <c r="BF555" s="1"/>
  <c r="BD567"/>
  <c r="BC567"/>
  <c r="AY567"/>
  <c r="AU567"/>
  <c r="AT567"/>
  <c r="AS567"/>
  <c r="AO567"/>
  <c r="AN567"/>
  <c r="AM567"/>
  <c r="BY566"/>
  <c r="BX566"/>
  <c r="BW566"/>
  <c r="BL566"/>
  <c r="BK566"/>
  <c r="BJ566"/>
  <c r="BE566"/>
  <c r="BF566" s="1"/>
  <c r="BD566"/>
  <c r="BC566"/>
  <c r="AY566"/>
  <c r="AU566"/>
  <c r="AT566"/>
  <c r="AS566"/>
  <c r="AO566"/>
  <c r="AN566"/>
  <c r="AM566"/>
  <c r="BY565"/>
  <c r="BX565"/>
  <c r="BW565"/>
  <c r="BL565"/>
  <c r="BK565"/>
  <c r="BJ565"/>
  <c r="BE565"/>
  <c r="BF565" s="1"/>
  <c r="BD565"/>
  <c r="BC565"/>
  <c r="AY565"/>
  <c r="AU565"/>
  <c r="AT565"/>
  <c r="AS565"/>
  <c r="AO565"/>
  <c r="AN565"/>
  <c r="AM565"/>
  <c r="BY564"/>
  <c r="BX564"/>
  <c r="BW564"/>
  <c r="BL564"/>
  <c r="BK564"/>
  <c r="BJ564"/>
  <c r="BE564"/>
  <c r="BD564"/>
  <c r="BC564"/>
  <c r="AY564"/>
  <c r="AU564"/>
  <c r="AT564"/>
  <c r="AS564"/>
  <c r="AO564"/>
  <c r="AN564"/>
  <c r="AM564"/>
  <c r="BY563"/>
  <c r="BX563"/>
  <c r="BW563"/>
  <c r="BL563"/>
  <c r="BK563"/>
  <c r="BJ563"/>
  <c r="BF563"/>
  <c r="BE563"/>
  <c r="BD563"/>
  <c r="BC563"/>
  <c r="AY563"/>
  <c r="AU563"/>
  <c r="AT563"/>
  <c r="AS563"/>
  <c r="AO563"/>
  <c r="AN563"/>
  <c r="AM563"/>
  <c r="BY562"/>
  <c r="BX562"/>
  <c r="BW562"/>
  <c r="BL562"/>
  <c r="BK562"/>
  <c r="BJ562"/>
  <c r="BF562"/>
  <c r="BE562"/>
  <c r="BD562"/>
  <c r="BC562"/>
  <c r="AY562"/>
  <c r="AU562"/>
  <c r="AT562"/>
  <c r="AS562"/>
  <c r="AO562"/>
  <c r="AN562"/>
  <c r="AM562"/>
  <c r="BY561"/>
  <c r="BX561"/>
  <c r="BW561"/>
  <c r="BL561"/>
  <c r="BK561"/>
  <c r="BJ561"/>
  <c r="BE561"/>
  <c r="BD561"/>
  <c r="BC561"/>
  <c r="AY561"/>
  <c r="AU561"/>
  <c r="AT561"/>
  <c r="AS561"/>
  <c r="AO561"/>
  <c r="AN561"/>
  <c r="AM561"/>
  <c r="BY560"/>
  <c r="BX560"/>
  <c r="BW560"/>
  <c r="BL560"/>
  <c r="BK560"/>
  <c r="BJ560"/>
  <c r="BE560"/>
  <c r="BF560" s="1"/>
  <c r="BD560"/>
  <c r="BC560"/>
  <c r="AY560"/>
  <c r="AU560"/>
  <c r="AT560"/>
  <c r="AS560"/>
  <c r="AO560"/>
  <c r="AN560"/>
  <c r="AM560"/>
  <c r="BY559"/>
  <c r="BX559"/>
  <c r="BW559"/>
  <c r="BL559"/>
  <c r="BK559"/>
  <c r="BJ559"/>
  <c r="BF559"/>
  <c r="BE559"/>
  <c r="BD559"/>
  <c r="BC559"/>
  <c r="AY559"/>
  <c r="AU559"/>
  <c r="AT559"/>
  <c r="AS559"/>
  <c r="AO559"/>
  <c r="AN559"/>
  <c r="AM559"/>
  <c r="BY558"/>
  <c r="BX558"/>
  <c r="BW558"/>
  <c r="BL558"/>
  <c r="BK558"/>
  <c r="BJ558"/>
  <c r="BE558"/>
  <c r="BD558"/>
  <c r="BC558"/>
  <c r="AY558"/>
  <c r="AU558"/>
  <c r="AT558"/>
  <c r="AS558"/>
  <c r="AO558"/>
  <c r="AN558"/>
  <c r="AM558"/>
  <c r="BY557"/>
  <c r="BX557"/>
  <c r="BW557"/>
  <c r="BL557"/>
  <c r="BK557"/>
  <c r="BJ557"/>
  <c r="BE557"/>
  <c r="BD557"/>
  <c r="BC557"/>
  <c r="AY557"/>
  <c r="AU557"/>
  <c r="AT557"/>
  <c r="AS557"/>
  <c r="AO557"/>
  <c r="AN557"/>
  <c r="AM557"/>
  <c r="BY556"/>
  <c r="BX556"/>
  <c r="BW556"/>
  <c r="BL556"/>
  <c r="BK556"/>
  <c r="BJ556"/>
  <c r="BE556"/>
  <c r="BD556"/>
  <c r="BC556"/>
  <c r="AY556"/>
  <c r="AU556"/>
  <c r="AT556"/>
  <c r="AS556"/>
  <c r="AO556"/>
  <c r="AN556"/>
  <c r="AM556"/>
  <c r="BY555"/>
  <c r="BX555"/>
  <c r="BW555"/>
  <c r="BL555"/>
  <c r="BK555"/>
  <c r="BJ555"/>
  <c r="BE555"/>
  <c r="BD555"/>
  <c r="BC555"/>
  <c r="AY555"/>
  <c r="AU555"/>
  <c r="AT555"/>
  <c r="AS555"/>
  <c r="AO555"/>
  <c r="AN555"/>
  <c r="AM555"/>
  <c r="BY554"/>
  <c r="BX554"/>
  <c r="BW554"/>
  <c r="BL554"/>
  <c r="BK554"/>
  <c r="BJ554"/>
  <c r="BE554"/>
  <c r="BD554"/>
  <c r="BC554"/>
  <c r="AY554"/>
  <c r="AU554"/>
  <c r="AT554"/>
  <c r="AS554"/>
  <c r="AO554"/>
  <c r="AN554"/>
  <c r="AM554"/>
  <c r="BY553"/>
  <c r="BX553"/>
  <c r="BW553"/>
  <c r="BL553"/>
  <c r="BK553"/>
  <c r="BJ553"/>
  <c r="BE553"/>
  <c r="BD553"/>
  <c r="BC553"/>
  <c r="AY553"/>
  <c r="AU553"/>
  <c r="AT553"/>
  <c r="AS553"/>
  <c r="AO553"/>
  <c r="AN553"/>
  <c r="AM553"/>
  <c r="BY552"/>
  <c r="BX552"/>
  <c r="BW552"/>
  <c r="BL552"/>
  <c r="BK552"/>
  <c r="BJ552"/>
  <c r="BE552"/>
  <c r="BF552" s="1"/>
  <c r="BD552"/>
  <c r="BC552"/>
  <c r="AY552"/>
  <c r="AU552"/>
  <c r="AT552"/>
  <c r="AS552"/>
  <c r="AO552"/>
  <c r="AN552"/>
  <c r="AM552"/>
  <c r="BY551"/>
  <c r="BX551"/>
  <c r="BW551"/>
  <c r="BL551"/>
  <c r="BK551"/>
  <c r="BJ551"/>
  <c r="BF551"/>
  <c r="BE551"/>
  <c r="BD551"/>
  <c r="BC551"/>
  <c r="AY551"/>
  <c r="AU551"/>
  <c r="AT551"/>
  <c r="AS551"/>
  <c r="AO551"/>
  <c r="AN551"/>
  <c r="AM551"/>
  <c r="BY550"/>
  <c r="BX550"/>
  <c r="BW550"/>
  <c r="BL550"/>
  <c r="BK550"/>
  <c r="BJ550"/>
  <c r="BE550"/>
  <c r="BF550" s="1"/>
  <c r="BD550"/>
  <c r="BC550"/>
  <c r="AY550"/>
  <c r="AU550"/>
  <c r="AT550"/>
  <c r="AS550"/>
  <c r="AO550"/>
  <c r="AN550"/>
  <c r="AM550"/>
  <c r="BY549"/>
  <c r="BX549"/>
  <c r="BW549"/>
  <c r="BL549"/>
  <c r="BK549"/>
  <c r="BJ549"/>
  <c r="BE549"/>
  <c r="BD549"/>
  <c r="BC549"/>
  <c r="AY549"/>
  <c r="AU549"/>
  <c r="AT549"/>
  <c r="AS549"/>
  <c r="AO549"/>
  <c r="AN549"/>
  <c r="AM549"/>
  <c r="BY548"/>
  <c r="BX548"/>
  <c r="BW548"/>
  <c r="BL548"/>
  <c r="BK548"/>
  <c r="BJ548"/>
  <c r="BE548"/>
  <c r="BD548"/>
  <c r="BC548"/>
  <c r="AY548"/>
  <c r="AU548"/>
  <c r="AT548"/>
  <c r="AS548"/>
  <c r="AO548"/>
  <c r="AN548"/>
  <c r="AM548"/>
  <c r="BY547"/>
  <c r="BX547"/>
  <c r="BW547"/>
  <c r="BL547"/>
  <c r="BK547"/>
  <c r="BJ547"/>
  <c r="BF547"/>
  <c r="BE547"/>
  <c r="BD547"/>
  <c r="BC547"/>
  <c r="AY547"/>
  <c r="AU547"/>
  <c r="AT547"/>
  <c r="AS547"/>
  <c r="AO547"/>
  <c r="AN547"/>
  <c r="AM547"/>
  <c r="BY546"/>
  <c r="BX546"/>
  <c r="BW546"/>
  <c r="BL546"/>
  <c r="BK546"/>
  <c r="BJ546"/>
  <c r="BE546"/>
  <c r="BF546" s="1"/>
  <c r="BD546"/>
  <c r="BC546"/>
  <c r="AY546"/>
  <c r="AU546"/>
  <c r="AT546"/>
  <c r="AS546"/>
  <c r="AO546"/>
  <c r="AN546"/>
  <c r="AM546"/>
  <c r="BY545"/>
  <c r="BX545"/>
  <c r="BW545"/>
  <c r="BL545"/>
  <c r="BK545"/>
  <c r="BJ545"/>
  <c r="BE545"/>
  <c r="BF545" s="1"/>
  <c r="BD545"/>
  <c r="BC545"/>
  <c r="AY545"/>
  <c r="AU545"/>
  <c r="AT545"/>
  <c r="AS545"/>
  <c r="AO545"/>
  <c r="AN545"/>
  <c r="AM545"/>
  <c r="BY544"/>
  <c r="BX544"/>
  <c r="BW544"/>
  <c r="BL544"/>
  <c r="BK544"/>
  <c r="BJ544"/>
  <c r="BE544"/>
  <c r="BD544"/>
  <c r="BC544"/>
  <c r="AY544"/>
  <c r="AU544"/>
  <c r="AT544"/>
  <c r="AS544"/>
  <c r="AO544"/>
  <c r="AN544"/>
  <c r="AM544"/>
  <c r="BY543"/>
  <c r="BX543"/>
  <c r="BW543"/>
  <c r="BL543"/>
  <c r="BK543"/>
  <c r="BJ543"/>
  <c r="BF543"/>
  <c r="BE543"/>
  <c r="BD543"/>
  <c r="BC543"/>
  <c r="AY543"/>
  <c r="AU543"/>
  <c r="AT543"/>
  <c r="AS543"/>
  <c r="AO543"/>
  <c r="AN543"/>
  <c r="AM543"/>
  <c r="BY542"/>
  <c r="BX542"/>
  <c r="BW542"/>
  <c r="BL542"/>
  <c r="BK542"/>
  <c r="BJ542"/>
  <c r="BE542"/>
  <c r="BF542" s="1"/>
  <c r="BD542"/>
  <c r="BC542"/>
  <c r="AY542"/>
  <c r="AU542"/>
  <c r="AT542"/>
  <c r="AS542"/>
  <c r="AO542"/>
  <c r="AN542"/>
  <c r="AM542"/>
  <c r="BY541"/>
  <c r="BX541"/>
  <c r="BW541"/>
  <c r="BL541"/>
  <c r="BK541"/>
  <c r="BJ541"/>
  <c r="BE541"/>
  <c r="BD541"/>
  <c r="BC541"/>
  <c r="AY541"/>
  <c r="AU541"/>
  <c r="AT541"/>
  <c r="AS541"/>
  <c r="AO541"/>
  <c r="AN541"/>
  <c r="AM541"/>
  <c r="BY540"/>
  <c r="BX540"/>
  <c r="BW540"/>
  <c r="BL540"/>
  <c r="BK540"/>
  <c r="BJ540"/>
  <c r="BE540"/>
  <c r="BD540"/>
  <c r="BC540"/>
  <c r="AY540"/>
  <c r="AU540"/>
  <c r="AT540"/>
  <c r="AS540"/>
  <c r="AO540"/>
  <c r="AN540"/>
  <c r="AM540"/>
  <c r="BY539"/>
  <c r="BX539"/>
  <c r="BW539"/>
  <c r="BL539"/>
  <c r="BK539"/>
  <c r="BJ539"/>
  <c r="BE539"/>
  <c r="BF539" s="1"/>
  <c r="BD539"/>
  <c r="BC539"/>
  <c r="AY539"/>
  <c r="AU539"/>
  <c r="AT539"/>
  <c r="AS539"/>
  <c r="AO539"/>
  <c r="AN539"/>
  <c r="AM539"/>
  <c r="BY538"/>
  <c r="BX538"/>
  <c r="BW538"/>
  <c r="BL538"/>
  <c r="BK538"/>
  <c r="BJ538"/>
  <c r="BE538"/>
  <c r="BF538" s="1"/>
  <c r="BD538"/>
  <c r="BC538"/>
  <c r="AY538"/>
  <c r="AU538"/>
  <c r="AT538"/>
  <c r="AS538"/>
  <c r="AO538"/>
  <c r="AN538"/>
  <c r="AM538"/>
  <c r="BY537"/>
  <c r="BX537"/>
  <c r="BW537"/>
  <c r="BL537"/>
  <c r="BK537"/>
  <c r="BJ537"/>
  <c r="BE537"/>
  <c r="BF537" s="1"/>
  <c r="BD537"/>
  <c r="BC537"/>
  <c r="AY537"/>
  <c r="AU537"/>
  <c r="AT537"/>
  <c r="AS537"/>
  <c r="AO537"/>
  <c r="AN537"/>
  <c r="AM537"/>
  <c r="BY536"/>
  <c r="BX536"/>
  <c r="BW536"/>
  <c r="BL536"/>
  <c r="BK536"/>
  <c r="BJ536"/>
  <c r="BE536"/>
  <c r="BD536"/>
  <c r="BC536"/>
  <c r="AY536"/>
  <c r="AU536"/>
  <c r="AT536"/>
  <c r="AS536"/>
  <c r="AO536"/>
  <c r="AN536"/>
  <c r="AM536"/>
  <c r="BY535"/>
  <c r="BX535"/>
  <c r="BW535"/>
  <c r="BL535"/>
  <c r="BK535"/>
  <c r="BJ535"/>
  <c r="BF535"/>
  <c r="BE535"/>
  <c r="BD535"/>
  <c r="BC535"/>
  <c r="AY535"/>
  <c r="AU535"/>
  <c r="AT535"/>
  <c r="AS535"/>
  <c r="AO535"/>
  <c r="AN535"/>
  <c r="AM535"/>
  <c r="BY534"/>
  <c r="BX534"/>
  <c r="BW534"/>
  <c r="BL534"/>
  <c r="BK534"/>
  <c r="BJ534"/>
  <c r="BF534"/>
  <c r="BE534"/>
  <c r="BD534"/>
  <c r="BC534"/>
  <c r="AY534"/>
  <c r="AU534"/>
  <c r="AT534"/>
  <c r="AS534"/>
  <c r="AO534"/>
  <c r="AN534"/>
  <c r="AM534"/>
  <c r="BY533"/>
  <c r="BX533"/>
  <c r="BW533"/>
  <c r="BL533"/>
  <c r="BK533"/>
  <c r="BJ533"/>
  <c r="BE533"/>
  <c r="BF533" s="1"/>
  <c r="BD533"/>
  <c r="BC533"/>
  <c r="AY533"/>
  <c r="AU533"/>
  <c r="AT533"/>
  <c r="AS533"/>
  <c r="AO533"/>
  <c r="AN533"/>
  <c r="AM533"/>
  <c r="BY532"/>
  <c r="BX532"/>
  <c r="BW532"/>
  <c r="BL532"/>
  <c r="BK532"/>
  <c r="BJ532"/>
  <c r="BF532"/>
  <c r="BE532"/>
  <c r="BD532"/>
  <c r="BC532"/>
  <c r="AY532"/>
  <c r="AU532"/>
  <c r="AT532"/>
  <c r="AS532"/>
  <c r="AO532"/>
  <c r="AN532"/>
  <c r="AM532"/>
  <c r="BY531"/>
  <c r="BX531"/>
  <c r="BW531"/>
  <c r="BL531"/>
  <c r="BK531"/>
  <c r="BJ531"/>
  <c r="BE531"/>
  <c r="BF531" s="1"/>
  <c r="BD531"/>
  <c r="BC531"/>
  <c r="AY531"/>
  <c r="AU531"/>
  <c r="AT531"/>
  <c r="AS531"/>
  <c r="AO531"/>
  <c r="AN531"/>
  <c r="AM531"/>
  <c r="BY530"/>
  <c r="BX530"/>
  <c r="BW530"/>
  <c r="BL530"/>
  <c r="BK530"/>
  <c r="BJ530"/>
  <c r="BF530"/>
  <c r="BE530"/>
  <c r="BD530"/>
  <c r="BC530"/>
  <c r="AY530"/>
  <c r="AU530"/>
  <c r="AT530"/>
  <c r="AS530"/>
  <c r="AO530"/>
  <c r="AN530"/>
  <c r="AM530"/>
  <c r="BY529"/>
  <c r="BX529"/>
  <c r="BW529"/>
  <c r="BL529"/>
  <c r="BK529"/>
  <c r="BJ529"/>
  <c r="BE529"/>
  <c r="BF529" s="1"/>
  <c r="BD529"/>
  <c r="BC529"/>
  <c r="AY529"/>
  <c r="AU529"/>
  <c r="AT529"/>
  <c r="AS529"/>
  <c r="AO529"/>
  <c r="AN529"/>
  <c r="AM529"/>
  <c r="BY528"/>
  <c r="BX528"/>
  <c r="BW528"/>
  <c r="BL528"/>
  <c r="BK528"/>
  <c r="BJ528"/>
  <c r="BE528"/>
  <c r="BF528" s="1"/>
  <c r="BD528"/>
  <c r="BC528"/>
  <c r="AY528"/>
  <c r="AU528"/>
  <c r="AT528"/>
  <c r="AS528"/>
  <c r="AO528"/>
  <c r="AN528"/>
  <c r="AM528"/>
  <c r="BY527"/>
  <c r="BX527"/>
  <c r="BW527"/>
  <c r="BL527"/>
  <c r="BK527"/>
  <c r="BJ527"/>
  <c r="BE527"/>
  <c r="BD527"/>
  <c r="BC527"/>
  <c r="AY527"/>
  <c r="AU527"/>
  <c r="AT527"/>
  <c r="AS527"/>
  <c r="AO527"/>
  <c r="AN527"/>
  <c r="AM527"/>
  <c r="BY526"/>
  <c r="BX526"/>
  <c r="BW526"/>
  <c r="BL526"/>
  <c r="BK526"/>
  <c r="BJ526"/>
  <c r="BE526"/>
  <c r="BD526"/>
  <c r="BC526"/>
  <c r="AY526"/>
  <c r="AU526"/>
  <c r="AT526"/>
  <c r="AS526"/>
  <c r="AO526"/>
  <c r="AN526"/>
  <c r="AM526"/>
  <c r="BY525"/>
  <c r="BX525"/>
  <c r="BW525"/>
  <c r="BL525"/>
  <c r="BK525"/>
  <c r="BJ525"/>
  <c r="BE525"/>
  <c r="BD525"/>
  <c r="BC525"/>
  <c r="AY525"/>
  <c r="AU525"/>
  <c r="AT525"/>
  <c r="AS525"/>
  <c r="AO525"/>
  <c r="AN525"/>
  <c r="AM525"/>
  <c r="BY524"/>
  <c r="BX524"/>
  <c r="BW524"/>
  <c r="BL524"/>
  <c r="BK524"/>
  <c r="BJ524"/>
  <c r="BE524"/>
  <c r="BF524" s="1"/>
  <c r="BD524"/>
  <c r="BC524"/>
  <c r="AY524"/>
  <c r="AU524"/>
  <c r="AT524"/>
  <c r="AS524"/>
  <c r="AO524"/>
  <c r="AN524"/>
  <c r="AM524"/>
  <c r="BY523"/>
  <c r="BX523"/>
  <c r="BW523"/>
  <c r="BL523"/>
  <c r="BK523"/>
  <c r="BJ523"/>
  <c r="BF523"/>
  <c r="BE523"/>
  <c r="BD523"/>
  <c r="BC523"/>
  <c r="AY523"/>
  <c r="AU523"/>
  <c r="AT523"/>
  <c r="AS523"/>
  <c r="AO523"/>
  <c r="AN523"/>
  <c r="AM523"/>
  <c r="BY522"/>
  <c r="BX522"/>
  <c r="BW522"/>
  <c r="BL522"/>
  <c r="BK522"/>
  <c r="BJ522"/>
  <c r="BF522"/>
  <c r="BE522"/>
  <c r="BD522"/>
  <c r="BC522"/>
  <c r="AY522"/>
  <c r="AU522"/>
  <c r="AT522"/>
  <c r="AS522"/>
  <c r="AO522"/>
  <c r="AN522"/>
  <c r="AM522"/>
  <c r="BY521"/>
  <c r="BX521"/>
  <c r="BW521"/>
  <c r="BL521"/>
  <c r="BK521"/>
  <c r="BJ521"/>
  <c r="BE521"/>
  <c r="BD521"/>
  <c r="BC521"/>
  <c r="AY521"/>
  <c r="AU521"/>
  <c r="AT521"/>
  <c r="AS521"/>
  <c r="AO521"/>
  <c r="AN521"/>
  <c r="AM521"/>
  <c r="BY520"/>
  <c r="BX520"/>
  <c r="BW520"/>
  <c r="BL520"/>
  <c r="BK520"/>
  <c r="BJ520"/>
  <c r="BF520"/>
  <c r="BE520"/>
  <c r="BD520"/>
  <c r="BC520"/>
  <c r="AY520"/>
  <c r="AU520"/>
  <c r="AT520"/>
  <c r="AS520"/>
  <c r="AO520"/>
  <c r="AN520"/>
  <c r="AM520"/>
  <c r="BY519"/>
  <c r="BX519"/>
  <c r="BW519"/>
  <c r="BL519"/>
  <c r="BK519"/>
  <c r="BJ519"/>
  <c r="BE519"/>
  <c r="BF519" s="1"/>
  <c r="BD519"/>
  <c r="BC519"/>
  <c r="AY519"/>
  <c r="AU519"/>
  <c r="AT519"/>
  <c r="AS519"/>
  <c r="AO519"/>
  <c r="AN519"/>
  <c r="AM519"/>
  <c r="BY518"/>
  <c r="BX518"/>
  <c r="BW518"/>
  <c r="BL518"/>
  <c r="BK518"/>
  <c r="BJ518"/>
  <c r="BF518"/>
  <c r="BE518"/>
  <c r="BD518"/>
  <c r="BC518"/>
  <c r="AY518"/>
  <c r="AU518"/>
  <c r="AT518"/>
  <c r="AS518"/>
  <c r="AO518"/>
  <c r="AN518"/>
  <c r="AM518"/>
  <c r="BY517"/>
  <c r="BX517"/>
  <c r="BW517"/>
  <c r="BL517"/>
  <c r="BK517"/>
  <c r="BJ517"/>
  <c r="BE517"/>
  <c r="BF517" s="1"/>
  <c r="BD517"/>
  <c r="BC517"/>
  <c r="AY517"/>
  <c r="AU517"/>
  <c r="AT517"/>
  <c r="AS517"/>
  <c r="AO517"/>
  <c r="AN517"/>
  <c r="AM517"/>
  <c r="BY516"/>
  <c r="BX516"/>
  <c r="BW516"/>
  <c r="BL516"/>
  <c r="BK516"/>
  <c r="BJ516"/>
  <c r="BF516"/>
  <c r="BE516"/>
  <c r="BD516"/>
  <c r="BC516"/>
  <c r="AY516"/>
  <c r="AU516"/>
  <c r="AT516"/>
  <c r="AS516"/>
  <c r="AO516"/>
  <c r="AN516"/>
  <c r="AM516"/>
  <c r="BY515"/>
  <c r="BX515"/>
  <c r="BW515"/>
  <c r="BL515"/>
  <c r="BK515"/>
  <c r="BJ515"/>
  <c r="BF515"/>
  <c r="BE515"/>
  <c r="BD515"/>
  <c r="BC515"/>
  <c r="AY515"/>
  <c r="AU515"/>
  <c r="AT515"/>
  <c r="AS515"/>
  <c r="AO515"/>
  <c r="AN515"/>
  <c r="AM515"/>
  <c r="BY514"/>
  <c r="BX514"/>
  <c r="BW514"/>
  <c r="BL514"/>
  <c r="BK514"/>
  <c r="BJ514"/>
  <c r="BE514"/>
  <c r="BF514" s="1"/>
  <c r="BD514"/>
  <c r="BC514"/>
  <c r="AY514"/>
  <c r="AU514"/>
  <c r="AT514"/>
  <c r="AS514"/>
  <c r="AO514"/>
  <c r="AN514"/>
  <c r="AM514"/>
  <c r="BY513"/>
  <c r="BX513"/>
  <c r="BW513"/>
  <c r="BL513"/>
  <c r="BK513"/>
  <c r="BJ513"/>
  <c r="BE513"/>
  <c r="BD513"/>
  <c r="BC513"/>
  <c r="AY513"/>
  <c r="AU513"/>
  <c r="AT513"/>
  <c r="AS513"/>
  <c r="AO513"/>
  <c r="AN513"/>
  <c r="AM513"/>
  <c r="BY512"/>
  <c r="BX512"/>
  <c r="BW512"/>
  <c r="BL512"/>
  <c r="BK512"/>
  <c r="BJ512"/>
  <c r="BE512"/>
  <c r="BF512" s="1"/>
  <c r="BD512"/>
  <c r="BC512"/>
  <c r="AY512"/>
  <c r="AU512"/>
  <c r="AT512"/>
  <c r="AS512"/>
  <c r="AO512"/>
  <c r="AN512"/>
  <c r="AM512"/>
  <c r="BY511"/>
  <c r="BX511"/>
  <c r="BW511"/>
  <c r="BL511"/>
  <c r="BK511"/>
  <c r="BJ511"/>
  <c r="BF511"/>
  <c r="BE511"/>
  <c r="BD511"/>
  <c r="BC511"/>
  <c r="AY511"/>
  <c r="AU511"/>
  <c r="AT511"/>
  <c r="AS511"/>
  <c r="AO511"/>
  <c r="AN511"/>
  <c r="AM511"/>
  <c r="BY510"/>
  <c r="BX510"/>
  <c r="BW510"/>
  <c r="BL510"/>
  <c r="BK510"/>
  <c r="BJ510"/>
  <c r="BF510"/>
  <c r="BE510"/>
  <c r="BD510"/>
  <c r="BC510"/>
  <c r="AY510"/>
  <c r="AU510"/>
  <c r="AT510"/>
  <c r="AS510"/>
  <c r="AO510"/>
  <c r="AN510"/>
  <c r="AM510"/>
  <c r="BY509"/>
  <c r="BX509"/>
  <c r="BW509"/>
  <c r="BL509"/>
  <c r="BK509"/>
  <c r="BJ509"/>
  <c r="BE509"/>
  <c r="BD509"/>
  <c r="BC509"/>
  <c r="AY509"/>
  <c r="AU509"/>
  <c r="AT509"/>
  <c r="AS509"/>
  <c r="AO509"/>
  <c r="AN509"/>
  <c r="AM509"/>
  <c r="BY508"/>
  <c r="BX508"/>
  <c r="BW508"/>
  <c r="BL508"/>
  <c r="BK508"/>
  <c r="BJ508"/>
  <c r="BF508"/>
  <c r="BE508"/>
  <c r="BD508"/>
  <c r="BC508"/>
  <c r="AY508"/>
  <c r="AU508"/>
  <c r="AT508"/>
  <c r="AS508"/>
  <c r="AO508"/>
  <c r="AN508"/>
  <c r="AM508"/>
  <c r="BY507"/>
  <c r="BX507"/>
  <c r="BW507"/>
  <c r="BL507"/>
  <c r="BK507"/>
  <c r="BJ507"/>
  <c r="BE507"/>
  <c r="BF507" s="1"/>
  <c r="BD507"/>
  <c r="BC507"/>
  <c r="AY507"/>
  <c r="AU507"/>
  <c r="AT507"/>
  <c r="AS507"/>
  <c r="AO507"/>
  <c r="AN507"/>
  <c r="AM507"/>
  <c r="BY506"/>
  <c r="BX506"/>
  <c r="BW506"/>
  <c r="BL506"/>
  <c r="BK506"/>
  <c r="BJ506"/>
  <c r="BF506"/>
  <c r="BE506"/>
  <c r="BD506"/>
  <c r="BC506"/>
  <c r="AY506"/>
  <c r="AU506"/>
  <c r="AT506"/>
  <c r="AS506"/>
  <c r="AO506"/>
  <c r="AN506"/>
  <c r="AM506"/>
  <c r="BY505"/>
  <c r="BX505"/>
  <c r="BW505"/>
  <c r="BL505"/>
  <c r="BK505"/>
  <c r="BJ505"/>
  <c r="BE505"/>
  <c r="BD505"/>
  <c r="BC505"/>
  <c r="AY505"/>
  <c r="AU505"/>
  <c r="AT505"/>
  <c r="AS505"/>
  <c r="AO505"/>
  <c r="AN505"/>
  <c r="AM505"/>
  <c r="BY504"/>
  <c r="BX504"/>
  <c r="BW504"/>
  <c r="BL504"/>
  <c r="BK504"/>
  <c r="BJ504"/>
  <c r="BF504"/>
  <c r="BE504"/>
  <c r="BD504"/>
  <c r="BC504"/>
  <c r="AY504"/>
  <c r="AU504"/>
  <c r="AT504"/>
  <c r="AS504"/>
  <c r="AO504"/>
  <c r="AN504"/>
  <c r="AM504"/>
  <c r="BY503"/>
  <c r="BX503"/>
  <c r="BW503"/>
  <c r="BL503"/>
  <c r="BK503"/>
  <c r="BJ503"/>
  <c r="BF503"/>
  <c r="BE503"/>
  <c r="BD503"/>
  <c r="BC503"/>
  <c r="AY503"/>
  <c r="AU503"/>
  <c r="AT503"/>
  <c r="AS503"/>
  <c r="AO503"/>
  <c r="AN503"/>
  <c r="AM503"/>
  <c r="BY502"/>
  <c r="BX502"/>
  <c r="BW502"/>
  <c r="BL502"/>
  <c r="BK502"/>
  <c r="BJ502"/>
  <c r="BE502"/>
  <c r="BF502" s="1"/>
  <c r="BD502"/>
  <c r="BC502"/>
  <c r="AY502"/>
  <c r="AU502"/>
  <c r="AT502"/>
  <c r="AS502"/>
  <c r="AO502"/>
  <c r="AN502"/>
  <c r="AM502"/>
  <c r="BY501"/>
  <c r="BX501"/>
  <c r="BW501"/>
  <c r="BL501"/>
  <c r="BK501"/>
  <c r="BJ501"/>
  <c r="BE501"/>
  <c r="BF501" s="1"/>
  <c r="BD501"/>
  <c r="BC501"/>
  <c r="AY501"/>
  <c r="AU501"/>
  <c r="AT501"/>
  <c r="AS501"/>
  <c r="AO501"/>
  <c r="AN501"/>
  <c r="AM501"/>
  <c r="BY500"/>
  <c r="BX500"/>
  <c r="BW500"/>
  <c r="BL500"/>
  <c r="BK500"/>
  <c r="BJ500"/>
  <c r="BF500"/>
  <c r="BE500"/>
  <c r="BD500"/>
  <c r="BC500"/>
  <c r="AY500"/>
  <c r="AU500"/>
  <c r="AT500"/>
  <c r="AS500"/>
  <c r="AO500"/>
  <c r="AN500"/>
  <c r="AM500"/>
  <c r="BY499"/>
  <c r="BX499"/>
  <c r="BW499"/>
  <c r="BL499"/>
  <c r="BK499"/>
  <c r="BJ499"/>
  <c r="BF499"/>
  <c r="BE499"/>
  <c r="BD499"/>
  <c r="BC499"/>
  <c r="AY499"/>
  <c r="AU499"/>
  <c r="AT499"/>
  <c r="AS499"/>
  <c r="AO499"/>
  <c r="AN499"/>
  <c r="AM499"/>
  <c r="BY498"/>
  <c r="BX498"/>
  <c r="BW498"/>
  <c r="BL498"/>
  <c r="BK498"/>
  <c r="BJ498"/>
  <c r="BF498"/>
  <c r="BE498"/>
  <c r="BD498"/>
  <c r="BC498"/>
  <c r="AY498"/>
  <c r="AU498"/>
  <c r="AT498"/>
  <c r="AS498"/>
  <c r="AO498"/>
  <c r="AN498"/>
  <c r="AM498"/>
  <c r="BY497"/>
  <c r="BX497"/>
  <c r="BW497"/>
  <c r="BL497"/>
  <c r="BK497"/>
  <c r="BJ497"/>
  <c r="BE497"/>
  <c r="BD497"/>
  <c r="BC497"/>
  <c r="AY497"/>
  <c r="AU497"/>
  <c r="AT497"/>
  <c r="AS497"/>
  <c r="AO497"/>
  <c r="AN497"/>
  <c r="AM497"/>
  <c r="BY496"/>
  <c r="BX496"/>
  <c r="BW496"/>
  <c r="BL496"/>
  <c r="BK496"/>
  <c r="BJ496"/>
  <c r="BE496"/>
  <c r="BF496" s="1"/>
  <c r="BD496"/>
  <c r="BC496"/>
  <c r="AY496"/>
  <c r="AU496"/>
  <c r="AT496"/>
  <c r="AS496"/>
  <c r="AO496"/>
  <c r="AN496"/>
  <c r="AM496"/>
  <c r="BY495"/>
  <c r="BX495"/>
  <c r="BW495"/>
  <c r="BL495"/>
  <c r="BK495"/>
  <c r="BJ495"/>
  <c r="BE495"/>
  <c r="BF495" s="1"/>
  <c r="BD495"/>
  <c r="BC495"/>
  <c r="AY495"/>
  <c r="AU495"/>
  <c r="AT495"/>
  <c r="AS495"/>
  <c r="AO495"/>
  <c r="AN495"/>
  <c r="AM495"/>
  <c r="BY494"/>
  <c r="BX494"/>
  <c r="BW494"/>
  <c r="BL494"/>
  <c r="BK494"/>
  <c r="BJ494"/>
  <c r="BF494"/>
  <c r="BE494"/>
  <c r="BD494"/>
  <c r="BC494"/>
  <c r="AY494"/>
  <c r="AU494"/>
  <c r="AT494"/>
  <c r="AS494"/>
  <c r="AO494"/>
  <c r="AN494"/>
  <c r="AM494"/>
  <c r="BY493"/>
  <c r="BX493"/>
  <c r="BW493"/>
  <c r="BL493"/>
  <c r="BK493"/>
  <c r="BJ493"/>
  <c r="BE493"/>
  <c r="BD493"/>
  <c r="BC493"/>
  <c r="AY493"/>
  <c r="AU493"/>
  <c r="AT493"/>
  <c r="AS493"/>
  <c r="AO493"/>
  <c r="AN493"/>
  <c r="AM493"/>
  <c r="BY492"/>
  <c r="BX492"/>
  <c r="BW492"/>
  <c r="BL492"/>
  <c r="BK492"/>
  <c r="BJ492"/>
  <c r="BF492"/>
  <c r="BE492"/>
  <c r="BD492"/>
  <c r="BC492"/>
  <c r="AY492"/>
  <c r="AU492"/>
  <c r="AT492"/>
  <c r="AS492"/>
  <c r="AO492"/>
  <c r="AN492"/>
  <c r="AM492"/>
  <c r="BY491"/>
  <c r="BX491"/>
  <c r="BW491"/>
  <c r="BL491"/>
  <c r="BK491"/>
  <c r="BJ491"/>
  <c r="BF491"/>
  <c r="BE491"/>
  <c r="BD491"/>
  <c r="BC491"/>
  <c r="AY491"/>
  <c r="AU491"/>
  <c r="AT491"/>
  <c r="AS491"/>
  <c r="AO491"/>
  <c r="AN491"/>
  <c r="AM491"/>
  <c r="BY490"/>
  <c r="BX490"/>
  <c r="BW490"/>
  <c r="BL490"/>
  <c r="BK490"/>
  <c r="BJ490"/>
  <c r="BE490"/>
  <c r="BF490" s="1"/>
  <c r="BD490"/>
  <c r="BC490"/>
  <c r="AY490"/>
  <c r="AU490"/>
  <c r="AT490"/>
  <c r="AS490"/>
  <c r="AO490"/>
  <c r="AN490"/>
  <c r="AM490"/>
  <c r="BY489"/>
  <c r="BX489"/>
  <c r="BW489"/>
  <c r="BL489"/>
  <c r="BK489"/>
  <c r="BJ489"/>
  <c r="BE489"/>
  <c r="BD489"/>
  <c r="BC489"/>
  <c r="AY489"/>
  <c r="AU489"/>
  <c r="AT489"/>
  <c r="AS489"/>
  <c r="AO489"/>
  <c r="AN489"/>
  <c r="AM489"/>
  <c r="BY488"/>
  <c r="BX488"/>
  <c r="BW488"/>
  <c r="BL488"/>
  <c r="BK488"/>
  <c r="BJ488"/>
  <c r="BF488"/>
  <c r="BE488"/>
  <c r="BD488"/>
  <c r="BC488"/>
  <c r="AY488"/>
  <c r="AU488"/>
  <c r="AT488"/>
  <c r="AS488"/>
  <c r="AO488"/>
  <c r="AN488"/>
  <c r="AM488"/>
  <c r="BY487"/>
  <c r="BX487"/>
  <c r="BW487"/>
  <c r="BL487"/>
  <c r="BK487"/>
  <c r="BJ487"/>
  <c r="BF487"/>
  <c r="BE487"/>
  <c r="BD487"/>
  <c r="BC487"/>
  <c r="AY487"/>
  <c r="AU487"/>
  <c r="AT487"/>
  <c r="AS487"/>
  <c r="AO487"/>
  <c r="AN487"/>
  <c r="AM487"/>
  <c r="BY486"/>
  <c r="BX486"/>
  <c r="BW486"/>
  <c r="BL486"/>
  <c r="BK486"/>
  <c r="BJ486"/>
  <c r="BF486"/>
  <c r="BE486"/>
  <c r="BD486"/>
  <c r="BC486"/>
  <c r="AY486"/>
  <c r="AU486"/>
  <c r="AT486"/>
  <c r="AS486"/>
  <c r="AO486"/>
  <c r="AN486"/>
  <c r="AM486"/>
  <c r="BY485"/>
  <c r="BX485"/>
  <c r="BW485"/>
  <c r="BL485"/>
  <c r="BK485"/>
  <c r="BJ485"/>
  <c r="BE485"/>
  <c r="BF485" s="1"/>
  <c r="BD485"/>
  <c r="BC485"/>
  <c r="AY485"/>
  <c r="AU485"/>
  <c r="AT485"/>
  <c r="AS485"/>
  <c r="AO485"/>
  <c r="AN485"/>
  <c r="AM485"/>
  <c r="BY484"/>
  <c r="BX484"/>
  <c r="BW484"/>
  <c r="BL484"/>
  <c r="BK484"/>
  <c r="BJ484"/>
  <c r="BE484"/>
  <c r="BF484" s="1"/>
  <c r="BD484"/>
  <c r="BC484"/>
  <c r="AY484"/>
  <c r="AU484"/>
  <c r="AT484"/>
  <c r="AS484"/>
  <c r="AO484"/>
  <c r="AN484"/>
  <c r="AM484"/>
  <c r="BY483"/>
  <c r="BX483"/>
  <c r="BW483"/>
  <c r="BL483"/>
  <c r="BK483"/>
  <c r="BJ483"/>
  <c r="BF483"/>
  <c r="BE483"/>
  <c r="BD483"/>
  <c r="BC483"/>
  <c r="AY483"/>
  <c r="AU483"/>
  <c r="AT483"/>
  <c r="AS483"/>
  <c r="AO483"/>
  <c r="AN483"/>
  <c r="AM483"/>
  <c r="BY482"/>
  <c r="BX482"/>
  <c r="BW482"/>
  <c r="BL482"/>
  <c r="BK482"/>
  <c r="BJ482"/>
  <c r="BF482"/>
  <c r="BE482"/>
  <c r="BD482"/>
  <c r="BC482"/>
  <c r="AY482"/>
  <c r="AU482"/>
  <c r="AT482"/>
  <c r="AS482"/>
  <c r="AO482"/>
  <c r="AN482"/>
  <c r="AM482"/>
  <c r="BY481"/>
  <c r="BX481"/>
  <c r="BW481"/>
  <c r="BL481"/>
  <c r="BK481"/>
  <c r="BJ481"/>
  <c r="BE481"/>
  <c r="BD481"/>
  <c r="BC481"/>
  <c r="AY481"/>
  <c r="AU481"/>
  <c r="AT481"/>
  <c r="AS481"/>
  <c r="AO481"/>
  <c r="AN481"/>
  <c r="AM481"/>
  <c r="BY480"/>
  <c r="BX480"/>
  <c r="BW480"/>
  <c r="BL480"/>
  <c r="BK480"/>
  <c r="BJ480"/>
  <c r="BE480"/>
  <c r="BF480" s="1"/>
  <c r="BD480"/>
  <c r="BC480"/>
  <c r="AY480"/>
  <c r="AU480"/>
  <c r="AT480"/>
  <c r="AS480"/>
  <c r="AO480"/>
  <c r="AN480"/>
  <c r="AM480"/>
  <c r="BY479"/>
  <c r="BX479"/>
  <c r="BW479"/>
  <c r="BL479"/>
  <c r="BK479"/>
  <c r="BJ479"/>
  <c r="BF479"/>
  <c r="BE479"/>
  <c r="BD479"/>
  <c r="BC479"/>
  <c r="AY479"/>
  <c r="AU479"/>
  <c r="AT479"/>
  <c r="AS479"/>
  <c r="AO479"/>
  <c r="AN479"/>
  <c r="AM479"/>
  <c r="BY478"/>
  <c r="BX478"/>
  <c r="BW478"/>
  <c r="BL478"/>
  <c r="BK478"/>
  <c r="BJ478"/>
  <c r="BE478"/>
  <c r="BF478" s="1"/>
  <c r="BD478"/>
  <c r="BC478"/>
  <c r="AY478"/>
  <c r="AU478"/>
  <c r="AT478"/>
  <c r="AS478"/>
  <c r="AO478"/>
  <c r="AN478"/>
  <c r="AM478"/>
  <c r="BY477"/>
  <c r="BX477"/>
  <c r="BW477"/>
  <c r="BL477"/>
  <c r="BK477"/>
  <c r="BJ477"/>
  <c r="BE477"/>
  <c r="BD477"/>
  <c r="BC477"/>
  <c r="AY477"/>
  <c r="AU477"/>
  <c r="AT477"/>
  <c r="AS477"/>
  <c r="AO477"/>
  <c r="AN477"/>
  <c r="AM477"/>
  <c r="BY476"/>
  <c r="BX476"/>
  <c r="BW476"/>
  <c r="BL476"/>
  <c r="BK476"/>
  <c r="BJ476"/>
  <c r="BF476"/>
  <c r="BE476"/>
  <c r="BD476"/>
  <c r="BC476"/>
  <c r="AY476"/>
  <c r="AU476"/>
  <c r="AT476"/>
  <c r="AS476"/>
  <c r="AO476"/>
  <c r="AN476"/>
  <c r="AM476"/>
  <c r="BY475"/>
  <c r="BX475"/>
  <c r="BW475"/>
  <c r="BL475"/>
  <c r="BK475"/>
  <c r="BJ475"/>
  <c r="BF475"/>
  <c r="BE475"/>
  <c r="BD475"/>
  <c r="BC475"/>
  <c r="AY475"/>
  <c r="AU475"/>
  <c r="AT475"/>
  <c r="AS475"/>
  <c r="AO475"/>
  <c r="AN475"/>
  <c r="AM475"/>
  <c r="BY474"/>
  <c r="BX474"/>
  <c r="BW474"/>
  <c r="BL474"/>
  <c r="BK474"/>
  <c r="BJ474"/>
  <c r="BF474"/>
  <c r="BE474"/>
  <c r="BD474"/>
  <c r="BC474"/>
  <c r="AY474"/>
  <c r="AU474"/>
  <c r="AT474"/>
  <c r="AS474"/>
  <c r="AO474"/>
  <c r="AN474"/>
  <c r="AM474"/>
  <c r="BY473"/>
  <c r="BX473"/>
  <c r="BW473"/>
  <c r="BL473"/>
  <c r="BK473"/>
  <c r="BJ473"/>
  <c r="BE473"/>
  <c r="BD473"/>
  <c r="BC473"/>
  <c r="AY473"/>
  <c r="AU473"/>
  <c r="AT473"/>
  <c r="AS473"/>
  <c r="AO473"/>
  <c r="AN473"/>
  <c r="AM473"/>
  <c r="BY472"/>
  <c r="BX472"/>
  <c r="BW472"/>
  <c r="BL472"/>
  <c r="BK472"/>
  <c r="BJ472"/>
  <c r="BE472"/>
  <c r="BF472" s="1"/>
  <c r="BD472"/>
  <c r="BC472"/>
  <c r="AY472"/>
  <c r="AU472"/>
  <c r="AT472"/>
  <c r="AS472"/>
  <c r="AO472"/>
  <c r="AN472"/>
  <c r="AM472"/>
  <c r="BY471"/>
  <c r="BX471"/>
  <c r="BW471"/>
  <c r="BL471"/>
  <c r="BK471"/>
  <c r="BJ471"/>
  <c r="BF471"/>
  <c r="BE471"/>
  <c r="BD471"/>
  <c r="BC471"/>
  <c r="AY471"/>
  <c r="AU471"/>
  <c r="AT471"/>
  <c r="AS471"/>
  <c r="AO471"/>
  <c r="AN471"/>
  <c r="AM471"/>
  <c r="BY470"/>
  <c r="BX470"/>
  <c r="BW470"/>
  <c r="BL470"/>
  <c r="BK470"/>
  <c r="BJ470"/>
  <c r="BF470"/>
  <c r="BE470"/>
  <c r="BD470"/>
  <c r="BC470"/>
  <c r="AY470"/>
  <c r="AU470"/>
  <c r="AT470"/>
  <c r="AS470"/>
  <c r="AO470"/>
  <c r="AN470"/>
  <c r="AM470"/>
  <c r="BY469"/>
  <c r="BX469"/>
  <c r="BW469"/>
  <c r="BL469"/>
  <c r="BK469"/>
  <c r="BJ469"/>
  <c r="BE469"/>
  <c r="BF469" s="1"/>
  <c r="BD469"/>
  <c r="BC469"/>
  <c r="AY469"/>
  <c r="AU469"/>
  <c r="AT469"/>
  <c r="AS469"/>
  <c r="AO469"/>
  <c r="AN469"/>
  <c r="AM469"/>
  <c r="BY468"/>
  <c r="BX468"/>
  <c r="BW468"/>
  <c r="BL468"/>
  <c r="BK468"/>
  <c r="BJ468"/>
  <c r="BF468"/>
  <c r="BE468"/>
  <c r="BD468"/>
  <c r="BC468"/>
  <c r="AY468"/>
  <c r="AU468"/>
  <c r="AT468"/>
  <c r="AS468"/>
  <c r="AO468"/>
  <c r="AN468"/>
  <c r="AM468"/>
  <c r="BY467"/>
  <c r="BX467"/>
  <c r="BW467"/>
  <c r="BL467"/>
  <c r="BK467"/>
  <c r="BJ467"/>
  <c r="BE467"/>
  <c r="BF467" s="1"/>
  <c r="BD467"/>
  <c r="BC467"/>
  <c r="AY467"/>
  <c r="AU467"/>
  <c r="AT467"/>
  <c r="AS467"/>
  <c r="AO467"/>
  <c r="AN467"/>
  <c r="AM467"/>
  <c r="BY466"/>
  <c r="BX466"/>
  <c r="BW466"/>
  <c r="BL466"/>
  <c r="BK466"/>
  <c r="BJ466"/>
  <c r="BF466"/>
  <c r="BE466"/>
  <c r="BD466"/>
  <c r="BC466"/>
  <c r="AY466"/>
  <c r="AU466"/>
  <c r="AT466"/>
  <c r="AS466"/>
  <c r="AO466"/>
  <c r="AN466"/>
  <c r="AM466"/>
  <c r="BY465"/>
  <c r="BX465"/>
  <c r="BW465"/>
  <c r="BL465"/>
  <c r="BK465"/>
  <c r="BJ465"/>
  <c r="BE465"/>
  <c r="BD465"/>
  <c r="BC465"/>
  <c r="AY465"/>
  <c r="AU465"/>
  <c r="AT465"/>
  <c r="AS465"/>
  <c r="AO465"/>
  <c r="AN465"/>
  <c r="AM465"/>
  <c r="BY464"/>
  <c r="BX464"/>
  <c r="BW464"/>
  <c r="BL464"/>
  <c r="BK464"/>
  <c r="BJ464"/>
  <c r="BE464"/>
  <c r="BF464" s="1"/>
  <c r="BD464"/>
  <c r="BC464"/>
  <c r="AY464"/>
  <c r="AU464"/>
  <c r="AT464"/>
  <c r="AS464"/>
  <c r="AO464"/>
  <c r="AN464"/>
  <c r="AM464"/>
  <c r="BY463"/>
  <c r="BX463"/>
  <c r="BW463"/>
  <c r="BL463"/>
  <c r="BK463"/>
  <c r="BJ463"/>
  <c r="BF463"/>
  <c r="BE463"/>
  <c r="BD463"/>
  <c r="BC463"/>
  <c r="AY463"/>
  <c r="AU463"/>
  <c r="AT463"/>
  <c r="AS463"/>
  <c r="AO463"/>
  <c r="AN463"/>
  <c r="AM463"/>
  <c r="BY462"/>
  <c r="BX462"/>
  <c r="BW462"/>
  <c r="BL462"/>
  <c r="BK462"/>
  <c r="BJ462"/>
  <c r="BF462"/>
  <c r="BE462"/>
  <c r="BD462"/>
  <c r="BC462"/>
  <c r="AY462"/>
  <c r="AU462"/>
  <c r="AT462"/>
  <c r="AS462"/>
  <c r="AO462"/>
  <c r="AN462"/>
  <c r="AM462"/>
  <c r="BY461"/>
  <c r="BX461"/>
  <c r="BW461"/>
  <c r="BL461"/>
  <c r="BK461"/>
  <c r="BJ461"/>
  <c r="BE461"/>
  <c r="BD461"/>
  <c r="BC461"/>
  <c r="AY461"/>
  <c r="AU461"/>
  <c r="AT461"/>
  <c r="AS461"/>
  <c r="AO461"/>
  <c r="AN461"/>
  <c r="AM461"/>
  <c r="BY460"/>
  <c r="BX460"/>
  <c r="BW460"/>
  <c r="BL460"/>
  <c r="BK460"/>
  <c r="BJ460"/>
  <c r="BE460"/>
  <c r="BF460" s="1"/>
  <c r="BD460"/>
  <c r="BC460"/>
  <c r="AY460"/>
  <c r="AU460"/>
  <c r="AT460"/>
  <c r="AS460"/>
  <c r="AO460"/>
  <c r="AN460"/>
  <c r="AM460"/>
  <c r="BY459"/>
  <c r="BX459"/>
  <c r="BW459"/>
  <c r="BL459"/>
  <c r="BK459"/>
  <c r="BJ459"/>
  <c r="BF459"/>
  <c r="BE459"/>
  <c r="BD459"/>
  <c r="BC459"/>
  <c r="AY459"/>
  <c r="AU459"/>
  <c r="AT459"/>
  <c r="AS459"/>
  <c r="AO459"/>
  <c r="AN459"/>
  <c r="AM459"/>
  <c r="BY458"/>
  <c r="BX458"/>
  <c r="BW458"/>
  <c r="BL458"/>
  <c r="BK458"/>
  <c r="BJ458"/>
  <c r="BF458"/>
  <c r="BE458"/>
  <c r="BD458"/>
  <c r="BC458"/>
  <c r="AY458"/>
  <c r="AU458"/>
  <c r="AT458"/>
  <c r="AS458"/>
  <c r="AO458"/>
  <c r="AN458"/>
  <c r="AM458"/>
  <c r="BY457"/>
  <c r="BX457"/>
  <c r="BW457"/>
  <c r="BL457"/>
  <c r="BK457"/>
  <c r="BJ457"/>
  <c r="BE457"/>
  <c r="BD457"/>
  <c r="BC457"/>
  <c r="AY457"/>
  <c r="AU457"/>
  <c r="AT457"/>
  <c r="AS457"/>
  <c r="AO457"/>
  <c r="AN457"/>
  <c r="AM457"/>
  <c r="BY456"/>
  <c r="BX456"/>
  <c r="BW456"/>
  <c r="BL456"/>
  <c r="BK456"/>
  <c r="BJ456"/>
  <c r="BF456"/>
  <c r="BE456"/>
  <c r="BD456"/>
  <c r="BC456"/>
  <c r="AY456"/>
  <c r="AU456"/>
  <c r="AT456"/>
  <c r="AS456"/>
  <c r="AO456"/>
  <c r="AN456"/>
  <c r="AM456"/>
  <c r="BY455"/>
  <c r="BX455"/>
  <c r="BW455"/>
  <c r="BL455"/>
  <c r="BK455"/>
  <c r="BJ455"/>
  <c r="BE455"/>
  <c r="BF455" s="1"/>
  <c r="BD455"/>
  <c r="BC455"/>
  <c r="AY455"/>
  <c r="AU455"/>
  <c r="AT455"/>
  <c r="AS455"/>
  <c r="AO455"/>
  <c r="AN455"/>
  <c r="AM455"/>
  <c r="BY454"/>
  <c r="BX454"/>
  <c r="BW454"/>
  <c r="BL454"/>
  <c r="BK454"/>
  <c r="BJ454"/>
  <c r="BF454"/>
  <c r="BE454"/>
  <c r="BD454"/>
  <c r="BC454"/>
  <c r="AY454"/>
  <c r="AU454"/>
  <c r="AT454"/>
  <c r="AS454"/>
  <c r="AO454"/>
  <c r="AN454"/>
  <c r="AM454"/>
  <c r="BY453"/>
  <c r="BX453"/>
  <c r="BW453"/>
  <c r="BL453"/>
  <c r="BK453"/>
  <c r="BJ453"/>
  <c r="BE453"/>
  <c r="BF453" s="1"/>
  <c r="BD453"/>
  <c r="BC453"/>
  <c r="AY453"/>
  <c r="AU453"/>
  <c r="AT453"/>
  <c r="AS453"/>
  <c r="AO453"/>
  <c r="AN453"/>
  <c r="AM453"/>
  <c r="BY452"/>
  <c r="BX452"/>
  <c r="BW452"/>
  <c r="BL452"/>
  <c r="BK452"/>
  <c r="BJ452"/>
  <c r="BF452"/>
  <c r="BE452"/>
  <c r="BD452"/>
  <c r="BC452"/>
  <c r="AY452"/>
  <c r="AU452"/>
  <c r="AT452"/>
  <c r="AS452"/>
  <c r="AO452"/>
  <c r="AN452"/>
  <c r="AM452"/>
  <c r="BY451"/>
  <c r="BX451"/>
  <c r="BW451"/>
  <c r="BL451"/>
  <c r="BK451"/>
  <c r="BJ451"/>
  <c r="BF451"/>
  <c r="BE451"/>
  <c r="BD451"/>
  <c r="BC451"/>
  <c r="AY451"/>
  <c r="AU451"/>
  <c r="AT451"/>
  <c r="AS451"/>
  <c r="AO451"/>
  <c r="AN451"/>
  <c r="AM451"/>
  <c r="BY450"/>
  <c r="BX450"/>
  <c r="BW450"/>
  <c r="BL450"/>
  <c r="BK450"/>
  <c r="BJ450"/>
  <c r="BE450"/>
  <c r="BF450" s="1"/>
  <c r="BD450"/>
  <c r="BC450"/>
  <c r="AY450"/>
  <c r="AU450"/>
  <c r="AT450"/>
  <c r="AS450"/>
  <c r="AO450"/>
  <c r="AN450"/>
  <c r="AM450"/>
  <c r="BY449"/>
  <c r="BX449"/>
  <c r="BW449"/>
  <c r="BL449"/>
  <c r="BK449"/>
  <c r="BJ449"/>
  <c r="BE449"/>
  <c r="BF449" s="1"/>
  <c r="BD449"/>
  <c r="BC449"/>
  <c r="AY449"/>
  <c r="AU449"/>
  <c r="AT449"/>
  <c r="AS449"/>
  <c r="AO449"/>
  <c r="AN449"/>
  <c r="AM449"/>
  <c r="BY448"/>
  <c r="BX448"/>
  <c r="BW448"/>
  <c r="BL448"/>
  <c r="BK448"/>
  <c r="BJ448"/>
  <c r="BE448"/>
  <c r="BF448" s="1"/>
  <c r="BD448"/>
  <c r="BC448"/>
  <c r="AY448"/>
  <c r="AU448"/>
  <c r="AT448"/>
  <c r="AS448"/>
  <c r="AO448"/>
  <c r="AN448"/>
  <c r="AM448"/>
  <c r="BY447"/>
  <c r="BX447"/>
  <c r="BW447"/>
  <c r="BL447"/>
  <c r="BK447"/>
  <c r="BJ447"/>
  <c r="BF447"/>
  <c r="BE447"/>
  <c r="BF435" s="1"/>
  <c r="BD447"/>
  <c r="BC447"/>
  <c r="AY447"/>
  <c r="AU447"/>
  <c r="AT447"/>
  <c r="AS447"/>
  <c r="AO447"/>
  <c r="AN447"/>
  <c r="AM447"/>
  <c r="BY446"/>
  <c r="BX446"/>
  <c r="BW446"/>
  <c r="BL446"/>
  <c r="BK446"/>
  <c r="BJ446"/>
  <c r="BF446"/>
  <c r="BE446"/>
  <c r="BD446"/>
  <c r="BC446"/>
  <c r="AY446"/>
  <c r="AU446"/>
  <c r="AT446"/>
  <c r="AS446"/>
  <c r="AO446"/>
  <c r="AN446"/>
  <c r="AM446"/>
  <c r="BY445"/>
  <c r="BX445"/>
  <c r="BW445"/>
  <c r="BL445"/>
  <c r="BK445"/>
  <c r="BJ445"/>
  <c r="BE445"/>
  <c r="BF445" s="1"/>
  <c r="BD445"/>
  <c r="BC445"/>
  <c r="AY445"/>
  <c r="AU445"/>
  <c r="AT445"/>
  <c r="AS445"/>
  <c r="AO445"/>
  <c r="AN445"/>
  <c r="AM445"/>
  <c r="BY444"/>
  <c r="BX444"/>
  <c r="BW444"/>
  <c r="BL444"/>
  <c r="BK444"/>
  <c r="BJ444"/>
  <c r="BF444"/>
  <c r="BE444"/>
  <c r="BD444"/>
  <c r="BC444"/>
  <c r="AY444"/>
  <c r="AU444"/>
  <c r="AT444"/>
  <c r="AS444"/>
  <c r="AO444"/>
  <c r="AN444"/>
  <c r="AM444"/>
  <c r="BY443"/>
  <c r="BX443"/>
  <c r="BW443"/>
  <c r="BL443"/>
  <c r="BK443"/>
  <c r="BJ443"/>
  <c r="BE443"/>
  <c r="BF443" s="1"/>
  <c r="BD443"/>
  <c r="BC443"/>
  <c r="AY443"/>
  <c r="AU443"/>
  <c r="AT443"/>
  <c r="AS443"/>
  <c r="AO443"/>
  <c r="AN443"/>
  <c r="AM443"/>
  <c r="BY442"/>
  <c r="BX442"/>
  <c r="BW442"/>
  <c r="BL442"/>
  <c r="BK442"/>
  <c r="BJ442"/>
  <c r="BE442"/>
  <c r="BF442" s="1"/>
  <c r="BD442"/>
  <c r="BC442"/>
  <c r="AY442"/>
  <c r="AU442"/>
  <c r="AT442"/>
  <c r="AS442"/>
  <c r="AO442"/>
  <c r="AN442"/>
  <c r="AM442"/>
  <c r="BY441"/>
  <c r="BX441"/>
  <c r="BW441"/>
  <c r="BL441"/>
  <c r="BK441"/>
  <c r="BJ441"/>
  <c r="BE441"/>
  <c r="BD441"/>
  <c r="BC441"/>
  <c r="AY441"/>
  <c r="AU441"/>
  <c r="AT441"/>
  <c r="AS441"/>
  <c r="AO441"/>
  <c r="AN441"/>
  <c r="AM441"/>
  <c r="BY440"/>
  <c r="BX440"/>
  <c r="BW440"/>
  <c r="BL440"/>
  <c r="BK440"/>
  <c r="BJ440"/>
  <c r="BE440"/>
  <c r="BF440" s="1"/>
  <c r="BD440"/>
  <c r="BC440"/>
  <c r="AY440"/>
  <c r="AU440"/>
  <c r="AT440"/>
  <c r="AS440"/>
  <c r="AO440"/>
  <c r="AN440"/>
  <c r="AM440"/>
  <c r="BY439"/>
  <c r="BX439"/>
  <c r="BW439"/>
  <c r="BL439"/>
  <c r="BK439"/>
  <c r="BJ439"/>
  <c r="BF439"/>
  <c r="BE439"/>
  <c r="BD439"/>
  <c r="BC439"/>
  <c r="AY439"/>
  <c r="AU439"/>
  <c r="AT439"/>
  <c r="AS439"/>
  <c r="AO439"/>
  <c r="AN439"/>
  <c r="AM439"/>
  <c r="BY438"/>
  <c r="BX438"/>
  <c r="BW438"/>
  <c r="BL438"/>
  <c r="BK438"/>
  <c r="BJ438"/>
  <c r="BE438"/>
  <c r="BF438" s="1"/>
  <c r="BD438"/>
  <c r="BC438"/>
  <c r="AY438"/>
  <c r="AU438"/>
  <c r="AT438"/>
  <c r="AS438"/>
  <c r="AO438"/>
  <c r="AN438"/>
  <c r="AM438"/>
  <c r="BY437"/>
  <c r="BX437"/>
  <c r="BW437"/>
  <c r="BL437"/>
  <c r="BK437"/>
  <c r="BJ437"/>
  <c r="BE437"/>
  <c r="BF437" s="1"/>
  <c r="BD437"/>
  <c r="BC437"/>
  <c r="AY437"/>
  <c r="AU437"/>
  <c r="AT437"/>
  <c r="AS437"/>
  <c r="AO437"/>
  <c r="AN437"/>
  <c r="AM437"/>
  <c r="BY436"/>
  <c r="BX436"/>
  <c r="BW436"/>
  <c r="BL436"/>
  <c r="BK436"/>
  <c r="BJ436"/>
  <c r="BE436"/>
  <c r="BD436"/>
  <c r="BC436"/>
  <c r="AY436"/>
  <c r="AU436"/>
  <c r="AT436"/>
  <c r="AS436"/>
  <c r="AO436"/>
  <c r="AN436"/>
  <c r="AM436"/>
  <c r="BY435"/>
  <c r="BX435"/>
  <c r="BW435"/>
  <c r="BL435"/>
  <c r="BK435"/>
  <c r="BJ435"/>
  <c r="BE435"/>
  <c r="BD435"/>
  <c r="BC435"/>
  <c r="AY435"/>
  <c r="AU435"/>
  <c r="AT435"/>
  <c r="AS435"/>
  <c r="AO435"/>
  <c r="AN435"/>
  <c r="AM435"/>
  <c r="BY434"/>
  <c r="BX434"/>
  <c r="BW434"/>
  <c r="BL434"/>
  <c r="BK434"/>
  <c r="BJ434"/>
  <c r="BE434"/>
  <c r="BD434"/>
  <c r="BC434"/>
  <c r="AY434"/>
  <c r="AU434"/>
  <c r="AT434"/>
  <c r="AS434"/>
  <c r="AO434"/>
  <c r="AN434"/>
  <c r="AM434"/>
  <c r="BY433"/>
  <c r="BX433"/>
  <c r="BW433"/>
  <c r="BL433"/>
  <c r="BK433"/>
  <c r="BJ433"/>
  <c r="BE433"/>
  <c r="BD433"/>
  <c r="BC433"/>
  <c r="AY433"/>
  <c r="AU433"/>
  <c r="AT433"/>
  <c r="AS433"/>
  <c r="AO433"/>
  <c r="AN433"/>
  <c r="AM433"/>
  <c r="BY432"/>
  <c r="BX432"/>
  <c r="BW432"/>
  <c r="BL432"/>
  <c r="BK432"/>
  <c r="BJ432"/>
  <c r="BE432"/>
  <c r="BF432" s="1"/>
  <c r="BD432"/>
  <c r="BC432"/>
  <c r="AY432"/>
  <c r="AU432"/>
  <c r="AT432"/>
  <c r="AS432"/>
  <c r="AO432"/>
  <c r="AN432"/>
  <c r="AM432"/>
  <c r="BY431"/>
  <c r="BX431"/>
  <c r="BW431"/>
  <c r="BL431"/>
  <c r="BK431"/>
  <c r="BJ431"/>
  <c r="BE431"/>
  <c r="BF431" s="1"/>
  <c r="BD431"/>
  <c r="BC431"/>
  <c r="AY431"/>
  <c r="AU431"/>
  <c r="AT431"/>
  <c r="AS431"/>
  <c r="AO431"/>
  <c r="AN431"/>
  <c r="AM431"/>
  <c r="BY430"/>
  <c r="BX430"/>
  <c r="BW430"/>
  <c r="BL430"/>
  <c r="BK430"/>
  <c r="BJ430"/>
  <c r="BF430"/>
  <c r="BE430"/>
  <c r="BD430"/>
  <c r="BC430"/>
  <c r="AY430"/>
  <c r="AU430"/>
  <c r="AT430"/>
  <c r="AS430"/>
  <c r="AO430"/>
  <c r="AN430"/>
  <c r="AM430"/>
  <c r="BY429"/>
  <c r="BX429"/>
  <c r="BW429"/>
  <c r="BL429"/>
  <c r="BK429"/>
  <c r="BJ429"/>
  <c r="BE429"/>
  <c r="BD429"/>
  <c r="BC429"/>
  <c r="AY429"/>
  <c r="AU429"/>
  <c r="AT429"/>
  <c r="AS429"/>
  <c r="AO429"/>
  <c r="AN429"/>
  <c r="AM429"/>
  <c r="BY428"/>
  <c r="BX428"/>
  <c r="BW428"/>
  <c r="BL428"/>
  <c r="BK428"/>
  <c r="BJ428"/>
  <c r="BE428"/>
  <c r="BD428"/>
  <c r="BC428"/>
  <c r="AY428"/>
  <c r="AU428"/>
  <c r="AT428"/>
  <c r="AS428"/>
  <c r="AO428"/>
  <c r="AN428"/>
  <c r="AM428"/>
  <c r="BY427"/>
  <c r="BX427"/>
  <c r="BW427"/>
  <c r="BL427"/>
  <c r="BK427"/>
  <c r="BJ427"/>
  <c r="BF427"/>
  <c r="BE427"/>
  <c r="BD427"/>
  <c r="BC427"/>
  <c r="AY427"/>
  <c r="AU427"/>
  <c r="AT427"/>
  <c r="AS427"/>
  <c r="AO427"/>
  <c r="AN427"/>
  <c r="AM427"/>
  <c r="BY426"/>
  <c r="BX426"/>
  <c r="BW426"/>
  <c r="BL426"/>
  <c r="BK426"/>
  <c r="BJ426"/>
  <c r="BE426"/>
  <c r="BD426"/>
  <c r="BC426"/>
  <c r="AY426"/>
  <c r="AU426"/>
  <c r="AT426"/>
  <c r="AS426"/>
  <c r="AO426"/>
  <c r="AN426"/>
  <c r="AM426"/>
  <c r="BY425"/>
  <c r="BX425"/>
  <c r="BW425"/>
  <c r="BL425"/>
  <c r="BK425"/>
  <c r="BJ425"/>
  <c r="BE425"/>
  <c r="BD425"/>
  <c r="BC425"/>
  <c r="AY425"/>
  <c r="AU425"/>
  <c r="AT425"/>
  <c r="AS425"/>
  <c r="AO425"/>
  <c r="AN425"/>
  <c r="AM425"/>
  <c r="BY424"/>
  <c r="BX424"/>
  <c r="BW424"/>
  <c r="BL424"/>
  <c r="BK424"/>
  <c r="BJ424"/>
  <c r="BF424"/>
  <c r="BE424"/>
  <c r="BD424"/>
  <c r="BC424"/>
  <c r="AY424"/>
  <c r="AU424"/>
  <c r="AT424"/>
  <c r="AS424"/>
  <c r="AO424"/>
  <c r="AN424"/>
  <c r="AM424"/>
  <c r="BY423"/>
  <c r="BX423"/>
  <c r="BW423"/>
  <c r="BL423"/>
  <c r="BK423"/>
  <c r="BJ423"/>
  <c r="BE423"/>
  <c r="BF423" s="1"/>
  <c r="BD423"/>
  <c r="BC423"/>
  <c r="AY423"/>
  <c r="AU423"/>
  <c r="AT423"/>
  <c r="AS423"/>
  <c r="AO423"/>
  <c r="AN423"/>
  <c r="AM423"/>
  <c r="BY422"/>
  <c r="BX422"/>
  <c r="BW422"/>
  <c r="BL422"/>
  <c r="BK422"/>
  <c r="BJ422"/>
  <c r="BE422"/>
  <c r="BF422" s="1"/>
  <c r="BD422"/>
  <c r="BC422"/>
  <c r="AY422"/>
  <c r="AU422"/>
  <c r="AT422"/>
  <c r="AS422"/>
  <c r="AO422"/>
  <c r="AN422"/>
  <c r="AM422"/>
  <c r="BY421"/>
  <c r="BX421"/>
  <c r="BW421"/>
  <c r="BL421"/>
  <c r="BK421"/>
  <c r="BJ421"/>
  <c r="BE421"/>
  <c r="BF421" s="1"/>
  <c r="BD421"/>
  <c r="BC421"/>
  <c r="AY421"/>
  <c r="AU421"/>
  <c r="AT421"/>
  <c r="AS421"/>
  <c r="AO421"/>
  <c r="AN421"/>
  <c r="AM421"/>
  <c r="BY420"/>
  <c r="BX420"/>
  <c r="BW420"/>
  <c r="BL420"/>
  <c r="BK420"/>
  <c r="BJ420"/>
  <c r="BE420"/>
  <c r="BF408" s="1"/>
  <c r="BD420"/>
  <c r="BC420"/>
  <c r="AY420"/>
  <c r="AU420"/>
  <c r="AT420"/>
  <c r="AS420"/>
  <c r="AO420"/>
  <c r="AN420"/>
  <c r="AM420"/>
  <c r="BY419"/>
  <c r="BX419"/>
  <c r="BW419"/>
  <c r="BL419"/>
  <c r="BK419"/>
  <c r="BJ419"/>
  <c r="BF419"/>
  <c r="BE419"/>
  <c r="BD419"/>
  <c r="BC419"/>
  <c r="AY419"/>
  <c r="AU419"/>
  <c r="AT419"/>
  <c r="AS419"/>
  <c r="AO419"/>
  <c r="AN419"/>
  <c r="AM419"/>
  <c r="BY418"/>
  <c r="BX418"/>
  <c r="BW418"/>
  <c r="BL418"/>
  <c r="BK418"/>
  <c r="BJ418"/>
  <c r="BE418"/>
  <c r="BF418" s="1"/>
  <c r="BD418"/>
  <c r="BC418"/>
  <c r="AY418"/>
  <c r="AU418"/>
  <c r="AT418"/>
  <c r="AS418"/>
  <c r="AO418"/>
  <c r="AN418"/>
  <c r="AM418"/>
  <c r="BY417"/>
  <c r="BX417"/>
  <c r="BW417"/>
  <c r="BL417"/>
  <c r="BK417"/>
  <c r="BJ417"/>
  <c r="BE417"/>
  <c r="BF417" s="1"/>
  <c r="BD417"/>
  <c r="BC417"/>
  <c r="AY417"/>
  <c r="AU417"/>
  <c r="AT417"/>
  <c r="AS417"/>
  <c r="AO417"/>
  <c r="AN417"/>
  <c r="AM417"/>
  <c r="BY416"/>
  <c r="BX416"/>
  <c r="BW416"/>
  <c r="BL416"/>
  <c r="BK416"/>
  <c r="BJ416"/>
  <c r="BF416"/>
  <c r="BE416"/>
  <c r="BD416"/>
  <c r="BC416"/>
  <c r="AY416"/>
  <c r="AU416"/>
  <c r="AT416"/>
  <c r="AS416"/>
  <c r="AO416"/>
  <c r="AN416"/>
  <c r="AM416"/>
  <c r="BY415"/>
  <c r="BX415"/>
  <c r="BW415"/>
  <c r="BL415"/>
  <c r="BK415"/>
  <c r="BJ415"/>
  <c r="BF415"/>
  <c r="BE415"/>
  <c r="BD415"/>
  <c r="BC415"/>
  <c r="AY415"/>
  <c r="AU415"/>
  <c r="AT415"/>
  <c r="AS415"/>
  <c r="AO415"/>
  <c r="AN415"/>
  <c r="AM415"/>
  <c r="BY414"/>
  <c r="BX414"/>
  <c r="BW414"/>
  <c r="BL414"/>
  <c r="BK414"/>
  <c r="BJ414"/>
  <c r="BE414"/>
  <c r="BF414" s="1"/>
  <c r="BD414"/>
  <c r="BC414"/>
  <c r="AY414"/>
  <c r="AU414"/>
  <c r="AT414"/>
  <c r="AS414"/>
  <c r="AO414"/>
  <c r="AN414"/>
  <c r="AM414"/>
  <c r="BY413"/>
  <c r="BX413"/>
  <c r="BW413"/>
  <c r="BL413"/>
  <c r="BK413"/>
  <c r="BJ413"/>
  <c r="BE413"/>
  <c r="BD413"/>
  <c r="BC413"/>
  <c r="AY413"/>
  <c r="AU413"/>
  <c r="AT413"/>
  <c r="AS413"/>
  <c r="AO413"/>
  <c r="AN413"/>
  <c r="AM413"/>
  <c r="BY412"/>
  <c r="BX412"/>
  <c r="BW412"/>
  <c r="BL412"/>
  <c r="BK412"/>
  <c r="BJ412"/>
  <c r="BE412"/>
  <c r="BF412" s="1"/>
  <c r="BD412"/>
  <c r="BC412"/>
  <c r="AY412"/>
  <c r="AU412"/>
  <c r="AT412"/>
  <c r="AS412"/>
  <c r="AO412"/>
  <c r="AN412"/>
  <c r="AM412"/>
  <c r="BY411"/>
  <c r="BX411"/>
  <c r="BW411"/>
  <c r="BL411"/>
  <c r="BK411"/>
  <c r="BJ411"/>
  <c r="BF411"/>
  <c r="BE411"/>
  <c r="BD411"/>
  <c r="BC411"/>
  <c r="AY411"/>
  <c r="AU411"/>
  <c r="AT411"/>
  <c r="AS411"/>
  <c r="AO411"/>
  <c r="AN411"/>
  <c r="AM411"/>
  <c r="BY410"/>
  <c r="BX410"/>
  <c r="BW410"/>
  <c r="BL410"/>
  <c r="BK410"/>
  <c r="BJ410"/>
  <c r="BE410"/>
  <c r="BD410"/>
  <c r="BC410"/>
  <c r="AY410"/>
  <c r="AU410"/>
  <c r="AT410"/>
  <c r="AS410"/>
  <c r="AO410"/>
  <c r="AN410"/>
  <c r="AM410"/>
  <c r="BY409"/>
  <c r="BX409"/>
  <c r="BW409"/>
  <c r="BL409"/>
  <c r="BK409"/>
  <c r="BJ409"/>
  <c r="BE409"/>
  <c r="BD409"/>
  <c r="BC409"/>
  <c r="AY409"/>
  <c r="AU409"/>
  <c r="AT409"/>
  <c r="AS409"/>
  <c r="AO409"/>
  <c r="AN409"/>
  <c r="AM409"/>
  <c r="BY408"/>
  <c r="BX408"/>
  <c r="BW408"/>
  <c r="BL408"/>
  <c r="BK408"/>
  <c r="BJ408"/>
  <c r="BE408"/>
  <c r="BD408"/>
  <c r="BC408"/>
  <c r="AY408"/>
  <c r="AU408"/>
  <c r="AT408"/>
  <c r="AS408"/>
  <c r="AO408"/>
  <c r="AN408"/>
  <c r="AM408"/>
  <c r="BY407"/>
  <c r="BX407"/>
  <c r="BW407"/>
  <c r="BL407"/>
  <c r="BK407"/>
  <c r="BJ407"/>
  <c r="BE407"/>
  <c r="BF407" s="1"/>
  <c r="BD407"/>
  <c r="BC407"/>
  <c r="AY407"/>
  <c r="AU407"/>
  <c r="AT407"/>
  <c r="AS407"/>
  <c r="AO407"/>
  <c r="AN407"/>
  <c r="AM407"/>
  <c r="BY406"/>
  <c r="BX406"/>
  <c r="BW406"/>
  <c r="BL406"/>
  <c r="BK406"/>
  <c r="BJ406"/>
  <c r="BF406"/>
  <c r="BE406"/>
  <c r="BD406"/>
  <c r="BC406"/>
  <c r="AY406"/>
  <c r="AU406"/>
  <c r="AT406"/>
  <c r="AS406"/>
  <c r="AO406"/>
  <c r="AN406"/>
  <c r="AM406"/>
  <c r="BY405"/>
  <c r="BX405"/>
  <c r="BW405"/>
  <c r="BL405"/>
  <c r="BK405"/>
  <c r="BJ405"/>
  <c r="BE405"/>
  <c r="BD405"/>
  <c r="BC405"/>
  <c r="AY405"/>
  <c r="AU405"/>
  <c r="AT405"/>
  <c r="AS405"/>
  <c r="AO405"/>
  <c r="AN405"/>
  <c r="AM405"/>
  <c r="BY404"/>
  <c r="BX404"/>
  <c r="BW404"/>
  <c r="BL404"/>
  <c r="BK404"/>
  <c r="BJ404"/>
  <c r="BF404"/>
  <c r="BE404"/>
  <c r="BD404"/>
  <c r="BC404"/>
  <c r="AY404"/>
  <c r="AU404"/>
  <c r="AT404"/>
  <c r="AS404"/>
  <c r="AO404"/>
  <c r="AN404"/>
  <c r="AM404"/>
  <c r="BY403"/>
  <c r="BX403"/>
  <c r="BW403"/>
  <c r="BL403"/>
  <c r="BK403"/>
  <c r="BJ403"/>
  <c r="BF403"/>
  <c r="BE403"/>
  <c r="BD403"/>
  <c r="BC403"/>
  <c r="AY403"/>
  <c r="AU403"/>
  <c r="AT403"/>
  <c r="AS403"/>
  <c r="AO403"/>
  <c r="AN403"/>
  <c r="AM403"/>
  <c r="BY402"/>
  <c r="BX402"/>
  <c r="BW402"/>
  <c r="BL402"/>
  <c r="BK402"/>
  <c r="BJ402"/>
  <c r="BE402"/>
  <c r="BD402"/>
  <c r="BC402"/>
  <c r="AY402"/>
  <c r="AU402"/>
  <c r="AT402"/>
  <c r="AS402"/>
  <c r="AO402"/>
  <c r="AN402"/>
  <c r="AM402"/>
  <c r="BY401"/>
  <c r="BX401"/>
  <c r="BW401"/>
  <c r="BL401"/>
  <c r="BK401"/>
  <c r="BJ401"/>
  <c r="BE401"/>
  <c r="BD401"/>
  <c r="BC401"/>
  <c r="AY401"/>
  <c r="AU401"/>
  <c r="AT401"/>
  <c r="AS401"/>
  <c r="AO401"/>
  <c r="AN401"/>
  <c r="AM401"/>
  <c r="BY400"/>
  <c r="BX400"/>
  <c r="BW400"/>
  <c r="BL400"/>
  <c r="BK400"/>
  <c r="BJ400"/>
  <c r="BE400"/>
  <c r="BD400"/>
  <c r="BC400"/>
  <c r="AY400"/>
  <c r="AU400"/>
  <c r="AT400"/>
  <c r="AS400"/>
  <c r="AO400"/>
  <c r="AN400"/>
  <c r="AM400"/>
  <c r="BY399"/>
  <c r="BX399"/>
  <c r="BW399"/>
  <c r="BL399"/>
  <c r="BK399"/>
  <c r="BJ399"/>
  <c r="BE399"/>
  <c r="BF399" s="1"/>
  <c r="BD399"/>
  <c r="BC399"/>
  <c r="AY399"/>
  <c r="AU399"/>
  <c r="AT399"/>
  <c r="AS399"/>
  <c r="AO399"/>
  <c r="AN399"/>
  <c r="AM399"/>
  <c r="BY398"/>
  <c r="BX398"/>
  <c r="BW398"/>
  <c r="BL398"/>
  <c r="BK398"/>
  <c r="BJ398"/>
  <c r="BE398"/>
  <c r="BF398" s="1"/>
  <c r="BD398"/>
  <c r="BC398"/>
  <c r="AY398"/>
  <c r="AU398"/>
  <c r="AT398"/>
  <c r="AS398"/>
  <c r="AO398"/>
  <c r="AN398"/>
  <c r="AM398"/>
  <c r="BY397"/>
  <c r="BX397"/>
  <c r="BW397"/>
  <c r="BL397"/>
  <c r="BK397"/>
  <c r="BJ397"/>
  <c r="BE397"/>
  <c r="BF397" s="1"/>
  <c r="BD397"/>
  <c r="BC397"/>
  <c r="AY397"/>
  <c r="AU397"/>
  <c r="AT397"/>
  <c r="AS397"/>
  <c r="AO397"/>
  <c r="AN397"/>
  <c r="AM397"/>
  <c r="BY396"/>
  <c r="BX396"/>
  <c r="BW396"/>
  <c r="BL396"/>
  <c r="BK396"/>
  <c r="BJ396"/>
  <c r="BF396"/>
  <c r="BE396"/>
  <c r="BF384" s="1"/>
  <c r="BD396"/>
  <c r="BC396"/>
  <c r="AY396"/>
  <c r="AU396"/>
  <c r="AT396"/>
  <c r="AS396"/>
  <c r="AO396"/>
  <c r="AN396"/>
  <c r="AM396"/>
  <c r="BY395"/>
  <c r="BX395"/>
  <c r="BW395"/>
  <c r="BL395"/>
  <c r="BK395"/>
  <c r="BJ395"/>
  <c r="BE395"/>
  <c r="BD395"/>
  <c r="BC395"/>
  <c r="AY395"/>
  <c r="AU395"/>
  <c r="AT395"/>
  <c r="AS395"/>
  <c r="AO395"/>
  <c r="AN395"/>
  <c r="AM395"/>
  <c r="BY394"/>
  <c r="BX394"/>
  <c r="BW394"/>
  <c r="BL394"/>
  <c r="BK394"/>
  <c r="BJ394"/>
  <c r="BE394"/>
  <c r="BD394"/>
  <c r="BC394"/>
  <c r="AY394"/>
  <c r="AU394"/>
  <c r="AT394"/>
  <c r="AS394"/>
  <c r="AO394"/>
  <c r="AN394"/>
  <c r="AM394"/>
  <c r="BY393"/>
  <c r="BX393"/>
  <c r="BW393"/>
  <c r="BL393"/>
  <c r="BK393"/>
  <c r="BJ393"/>
  <c r="BE393"/>
  <c r="BD393"/>
  <c r="BC393"/>
  <c r="AY393"/>
  <c r="AU393"/>
  <c r="AT393"/>
  <c r="AS393"/>
  <c r="AO393"/>
  <c r="AN393"/>
  <c r="AM393"/>
  <c r="BY392"/>
  <c r="BX392"/>
  <c r="BW392"/>
  <c r="BL392"/>
  <c r="BK392"/>
  <c r="BJ392"/>
  <c r="BE392"/>
  <c r="BF392" s="1"/>
  <c r="BD392"/>
  <c r="BC392"/>
  <c r="AY392"/>
  <c r="AU392"/>
  <c r="AT392"/>
  <c r="AS392"/>
  <c r="AO392"/>
  <c r="AN392"/>
  <c r="AM392"/>
  <c r="BY391"/>
  <c r="BX391"/>
  <c r="BW391"/>
  <c r="BL391"/>
  <c r="BK391"/>
  <c r="BJ391"/>
  <c r="BF391"/>
  <c r="BE391"/>
  <c r="BD391"/>
  <c r="BC391"/>
  <c r="AY391"/>
  <c r="AU391"/>
  <c r="AT391"/>
  <c r="AS391"/>
  <c r="AO391"/>
  <c r="AN391"/>
  <c r="AM391"/>
  <c r="BY390"/>
  <c r="BX390"/>
  <c r="BW390"/>
  <c r="BL390"/>
  <c r="BK390"/>
  <c r="BJ390"/>
  <c r="BE390"/>
  <c r="BF390" s="1"/>
  <c r="BD390"/>
  <c r="BC390"/>
  <c r="AY390"/>
  <c r="AU390"/>
  <c r="AT390"/>
  <c r="AS390"/>
  <c r="AO390"/>
  <c r="AN390"/>
  <c r="AM390"/>
  <c r="BY389"/>
  <c r="BX389"/>
  <c r="BW389"/>
  <c r="BL389"/>
  <c r="BK389"/>
  <c r="BJ389"/>
  <c r="BE389"/>
  <c r="BF389" s="1"/>
  <c r="BD389"/>
  <c r="BC389"/>
  <c r="AY389"/>
  <c r="AU389"/>
  <c r="AT389"/>
  <c r="AS389"/>
  <c r="AO389"/>
  <c r="AN389"/>
  <c r="AM389"/>
  <c r="BY388"/>
  <c r="BX388"/>
  <c r="BW388"/>
  <c r="BL388"/>
  <c r="BK388"/>
  <c r="BJ388"/>
  <c r="BE388"/>
  <c r="BF376" s="1"/>
  <c r="BD388"/>
  <c r="BC388"/>
  <c r="AY388"/>
  <c r="AU388"/>
  <c r="AT388"/>
  <c r="AS388"/>
  <c r="AO388"/>
  <c r="AN388"/>
  <c r="AM388"/>
  <c r="BY387"/>
  <c r="BX387"/>
  <c r="BW387"/>
  <c r="BL387"/>
  <c r="BK387"/>
  <c r="BJ387"/>
  <c r="BF387"/>
  <c r="BE387"/>
  <c r="BF375" s="1"/>
  <c r="BD387"/>
  <c r="BC387"/>
  <c r="AY387"/>
  <c r="AU387"/>
  <c r="AT387"/>
  <c r="AS387"/>
  <c r="AO387"/>
  <c r="AN387"/>
  <c r="AM387"/>
  <c r="BY386"/>
  <c r="BX386"/>
  <c r="BW386"/>
  <c r="BL386"/>
  <c r="BK386"/>
  <c r="BJ386"/>
  <c r="BE386"/>
  <c r="BD386"/>
  <c r="BC386"/>
  <c r="AY386"/>
  <c r="AU386"/>
  <c r="AT386"/>
  <c r="AS386"/>
  <c r="AO386"/>
  <c r="AN386"/>
  <c r="AM386"/>
  <c r="BY385"/>
  <c r="BX385"/>
  <c r="BW385"/>
  <c r="BL385"/>
  <c r="BK385"/>
  <c r="BJ385"/>
  <c r="BE385"/>
  <c r="BD385"/>
  <c r="BC385"/>
  <c r="AY385"/>
  <c r="AU385"/>
  <c r="AT385"/>
  <c r="AS385"/>
  <c r="AO385"/>
  <c r="AN385"/>
  <c r="AM385"/>
  <c r="BY384"/>
  <c r="BX384"/>
  <c r="BW384"/>
  <c r="BL384"/>
  <c r="BK384"/>
  <c r="BJ384"/>
  <c r="BE384"/>
  <c r="BD384"/>
  <c r="BC384"/>
  <c r="AY384"/>
  <c r="AU384"/>
  <c r="AT384"/>
  <c r="AS384"/>
  <c r="AO384"/>
  <c r="AN384"/>
  <c r="AM384"/>
  <c r="BY383"/>
  <c r="BX383"/>
  <c r="BW383"/>
  <c r="BL383"/>
  <c r="BK383"/>
  <c r="BJ383"/>
  <c r="BE383"/>
  <c r="BF383" s="1"/>
  <c r="BD383"/>
  <c r="BC383"/>
  <c r="AY383"/>
  <c r="AU383"/>
  <c r="AT383"/>
  <c r="AS383"/>
  <c r="AO383"/>
  <c r="AN383"/>
  <c r="AM383"/>
  <c r="BY382"/>
  <c r="BX382"/>
  <c r="BW382"/>
  <c r="BL382"/>
  <c r="BK382"/>
  <c r="BJ382"/>
  <c r="BE382"/>
  <c r="BF382" s="1"/>
  <c r="BD382"/>
  <c r="BC382"/>
  <c r="AY382"/>
  <c r="AU382"/>
  <c r="AT382"/>
  <c r="AS382"/>
  <c r="AO382"/>
  <c r="AN382"/>
  <c r="AM382"/>
  <c r="BY381"/>
  <c r="BX381"/>
  <c r="BW381"/>
  <c r="BL381"/>
  <c r="BK381"/>
  <c r="BJ381"/>
  <c r="BE381"/>
  <c r="BF381" s="1"/>
  <c r="BD381"/>
  <c r="BC381"/>
  <c r="AY381"/>
  <c r="AU381"/>
  <c r="AT381"/>
  <c r="AS381"/>
  <c r="AO381"/>
  <c r="AN381"/>
  <c r="AM381"/>
  <c r="BY380"/>
  <c r="BX380"/>
  <c r="BW380"/>
  <c r="BL380"/>
  <c r="BK380"/>
  <c r="BJ380"/>
  <c r="BE380"/>
  <c r="BF380" s="1"/>
  <c r="BD380"/>
  <c r="BC380"/>
  <c r="AY380"/>
  <c r="AU380"/>
  <c r="AT380"/>
  <c r="AS380"/>
  <c r="AO380"/>
  <c r="AN380"/>
  <c r="AM380"/>
  <c r="BY379"/>
  <c r="BX379"/>
  <c r="BW379"/>
  <c r="BL379"/>
  <c r="BK379"/>
  <c r="BJ379"/>
  <c r="BF379"/>
  <c r="BE379"/>
  <c r="BD379"/>
  <c r="BC379"/>
  <c r="AY379"/>
  <c r="AU379"/>
  <c r="AT379"/>
  <c r="AS379"/>
  <c r="AO379"/>
  <c r="AN379"/>
  <c r="AM379"/>
  <c r="BY378"/>
  <c r="BX378"/>
  <c r="BW378"/>
  <c r="BL378"/>
  <c r="BK378"/>
  <c r="BJ378"/>
  <c r="BE378"/>
  <c r="BD378"/>
  <c r="BC378"/>
  <c r="AY378"/>
  <c r="AU378"/>
  <c r="AT378"/>
  <c r="AS378"/>
  <c r="AO378"/>
  <c r="AN378"/>
  <c r="AM378"/>
  <c r="BY377"/>
  <c r="BX377"/>
  <c r="BW377"/>
  <c r="BL377"/>
  <c r="BK377"/>
  <c r="BJ377"/>
  <c r="BE377"/>
  <c r="BD377"/>
  <c r="BC377"/>
  <c r="AY377"/>
  <c r="AU377"/>
  <c r="AT377"/>
  <c r="AS377"/>
  <c r="AO377"/>
  <c r="AN377"/>
  <c r="AM377"/>
  <c r="BY376"/>
  <c r="BX376"/>
  <c r="BW376"/>
  <c r="BL376"/>
  <c r="BK376"/>
  <c r="BJ376"/>
  <c r="BE376"/>
  <c r="BD376"/>
  <c r="BC376"/>
  <c r="AY376"/>
  <c r="AU376"/>
  <c r="AT376"/>
  <c r="AS376"/>
  <c r="AO376"/>
  <c r="AN376"/>
  <c r="AM376"/>
  <c r="BY375"/>
  <c r="BX375"/>
  <c r="BW375"/>
  <c r="BL375"/>
  <c r="BK375"/>
  <c r="BJ375"/>
  <c r="BE375"/>
  <c r="BD375"/>
  <c r="BC375"/>
  <c r="AY375"/>
  <c r="AU375"/>
  <c r="AT375"/>
  <c r="AS375"/>
  <c r="AO375"/>
  <c r="AN375"/>
  <c r="AM375"/>
  <c r="BY374"/>
  <c r="BX374"/>
  <c r="BW374"/>
  <c r="BL374"/>
  <c r="BK374"/>
  <c r="BJ374"/>
  <c r="BE374"/>
  <c r="BD374"/>
  <c r="BC374"/>
  <c r="AY374"/>
  <c r="AU374"/>
  <c r="AT374"/>
  <c r="AS374"/>
  <c r="AO374"/>
  <c r="AN374"/>
  <c r="AM374"/>
  <c r="BY373"/>
  <c r="BX373"/>
  <c r="BW373"/>
  <c r="BL373"/>
  <c r="BK373"/>
  <c r="BJ373"/>
  <c r="BE373"/>
  <c r="BD373"/>
  <c r="BC373"/>
  <c r="AY373"/>
  <c r="AU373"/>
  <c r="AT373"/>
  <c r="AS373"/>
  <c r="AO373"/>
  <c r="AN373"/>
  <c r="AM373"/>
  <c r="BY372"/>
  <c r="BX372"/>
  <c r="BW372"/>
  <c r="BL372"/>
  <c r="BK372"/>
  <c r="BJ372"/>
  <c r="BE372"/>
  <c r="BF372" s="1"/>
  <c r="BD372"/>
  <c r="BC372"/>
  <c r="AY372"/>
  <c r="AU372"/>
  <c r="AT372"/>
  <c r="AS372"/>
  <c r="AO372"/>
  <c r="AN372"/>
  <c r="AM372"/>
  <c r="BY371"/>
  <c r="BX371"/>
  <c r="BW371"/>
  <c r="BL371"/>
  <c r="BK371"/>
  <c r="BJ371"/>
  <c r="BE371"/>
  <c r="BF371" s="1"/>
  <c r="BD371"/>
  <c r="BC371"/>
  <c r="AY371"/>
  <c r="AU371"/>
  <c r="AT371"/>
  <c r="AS371"/>
  <c r="AO371"/>
  <c r="AN371"/>
  <c r="AM371"/>
  <c r="BY370"/>
  <c r="BX370"/>
  <c r="BW370"/>
  <c r="BL370"/>
  <c r="BK370"/>
  <c r="BJ370"/>
  <c r="BE370"/>
  <c r="BF370" s="1"/>
  <c r="BD370"/>
  <c r="BC370"/>
  <c r="AY370"/>
  <c r="AU370"/>
  <c r="AT370"/>
  <c r="AS370"/>
  <c r="AO370"/>
  <c r="AN370"/>
  <c r="AM370"/>
  <c r="BY369"/>
  <c r="BX369"/>
  <c r="BW369"/>
  <c r="BL369"/>
  <c r="BK369"/>
  <c r="BJ369"/>
  <c r="BE369"/>
  <c r="BF369" s="1"/>
  <c r="BD369"/>
  <c r="BC369"/>
  <c r="AY369"/>
  <c r="AU369"/>
  <c r="AT369"/>
  <c r="AS369"/>
  <c r="AO369"/>
  <c r="AN369"/>
  <c r="AM369"/>
  <c r="BY368"/>
  <c r="BX368"/>
  <c r="BW368"/>
  <c r="BL368"/>
  <c r="BK368"/>
  <c r="BJ368"/>
  <c r="BE368"/>
  <c r="BD368"/>
  <c r="BC368"/>
  <c r="AY368"/>
  <c r="AU368"/>
  <c r="AT368"/>
  <c r="AS368"/>
  <c r="AO368"/>
  <c r="AN368"/>
  <c r="AM368"/>
  <c r="BY367"/>
  <c r="BX367"/>
  <c r="BW367"/>
  <c r="BL367"/>
  <c r="BK367"/>
  <c r="BJ367"/>
  <c r="BF367"/>
  <c r="BE367"/>
  <c r="BD367"/>
  <c r="BC367"/>
  <c r="AY367"/>
  <c r="AU367"/>
  <c r="AT367"/>
  <c r="AS367"/>
  <c r="AO367"/>
  <c r="AN367"/>
  <c r="AM367"/>
  <c r="BY366"/>
  <c r="BX366"/>
  <c r="BW366"/>
  <c r="BL366"/>
  <c r="BK366"/>
  <c r="BJ366"/>
  <c r="BE366"/>
  <c r="BF366" s="1"/>
  <c r="BD366"/>
  <c r="BC366"/>
  <c r="AY366"/>
  <c r="AU366"/>
  <c r="AT366"/>
  <c r="AS366"/>
  <c r="AO366"/>
  <c r="AN366"/>
  <c r="AM366"/>
  <c r="BY365"/>
  <c r="BX365"/>
  <c r="BW365"/>
  <c r="BL365"/>
  <c r="BK365"/>
  <c r="BJ365"/>
  <c r="BE365"/>
  <c r="BD365"/>
  <c r="BC365"/>
  <c r="AY365"/>
  <c r="AU365"/>
  <c r="AT365"/>
  <c r="AS365"/>
  <c r="AO365"/>
  <c r="AN365"/>
  <c r="AM365"/>
  <c r="BY364"/>
  <c r="BX364"/>
  <c r="BW364"/>
  <c r="BL364"/>
  <c r="BK364"/>
  <c r="BJ364"/>
  <c r="BE364"/>
  <c r="BF364" s="1"/>
  <c r="BD364"/>
  <c r="BC364"/>
  <c r="AY364"/>
  <c r="AU364"/>
  <c r="AT364"/>
  <c r="AS364"/>
  <c r="AO364"/>
  <c r="AN364"/>
  <c r="AM364"/>
  <c r="BY363"/>
  <c r="BX363"/>
  <c r="BW363"/>
  <c r="BL363"/>
  <c r="BK363"/>
  <c r="BJ363"/>
  <c r="BF363"/>
  <c r="BE363"/>
  <c r="BD363"/>
  <c r="BC363"/>
  <c r="AY363"/>
  <c r="AU363"/>
  <c r="AT363"/>
  <c r="AS363"/>
  <c r="AO363"/>
  <c r="AN363"/>
  <c r="AM363"/>
  <c r="BY362"/>
  <c r="BX362"/>
  <c r="BW362"/>
  <c r="BL362"/>
  <c r="BK362"/>
  <c r="BJ362"/>
  <c r="BE362"/>
  <c r="BF362" s="1"/>
  <c r="BD362"/>
  <c r="BC362"/>
  <c r="AY362"/>
  <c r="AU362"/>
  <c r="AT362"/>
  <c r="AS362"/>
  <c r="AO362"/>
  <c r="AN362"/>
  <c r="AM362"/>
  <c r="BY361"/>
  <c r="BX361"/>
  <c r="BW361"/>
  <c r="BL361"/>
  <c r="BK361"/>
  <c r="BJ361"/>
  <c r="BE361"/>
  <c r="BF361" s="1"/>
  <c r="BD361"/>
  <c r="BC361"/>
  <c r="AY361"/>
  <c r="AU361"/>
  <c r="AT361"/>
  <c r="AS361"/>
  <c r="AO361"/>
  <c r="AN361"/>
  <c r="AM361"/>
  <c r="BY360"/>
  <c r="BX360"/>
  <c r="BW360"/>
  <c r="BL360"/>
  <c r="BK360"/>
  <c r="BJ360"/>
  <c r="BE360"/>
  <c r="BD360"/>
  <c r="BC360"/>
  <c r="AY360"/>
  <c r="AU360"/>
  <c r="AT360"/>
  <c r="AS360"/>
  <c r="AO360"/>
  <c r="AN360"/>
  <c r="AM360"/>
  <c r="BY359"/>
  <c r="BX359"/>
  <c r="BW359"/>
  <c r="BL359"/>
  <c r="BK359"/>
  <c r="BJ359"/>
  <c r="BE359"/>
  <c r="BD359"/>
  <c r="BC359"/>
  <c r="AY359"/>
  <c r="AU359"/>
  <c r="AT359"/>
  <c r="AS359"/>
  <c r="AO359"/>
  <c r="AN359"/>
  <c r="AM359"/>
  <c r="BY358"/>
  <c r="BX358"/>
  <c r="BW358"/>
  <c r="BL358"/>
  <c r="BK358"/>
  <c r="BJ358"/>
  <c r="BE358"/>
  <c r="BD358"/>
  <c r="BC358"/>
  <c r="AY358"/>
  <c r="AU358"/>
  <c r="AT358"/>
  <c r="AS358"/>
  <c r="AO358"/>
  <c r="AN358"/>
  <c r="AM358"/>
  <c r="BY357"/>
  <c r="BX357"/>
  <c r="BW357"/>
  <c r="BL357"/>
  <c r="BK357"/>
  <c r="BJ357"/>
  <c r="BE357"/>
  <c r="BD357"/>
  <c r="BC357"/>
  <c r="AY357"/>
  <c r="AU357"/>
  <c r="AT357"/>
  <c r="AS357"/>
  <c r="AO357"/>
  <c r="AN357"/>
  <c r="AM357"/>
  <c r="BY356"/>
  <c r="BX356"/>
  <c r="BW356"/>
  <c r="BL356"/>
  <c r="BK356"/>
  <c r="BJ356"/>
  <c r="BE356"/>
  <c r="BD356"/>
  <c r="BC356"/>
  <c r="AY356"/>
  <c r="AU356"/>
  <c r="AT356"/>
  <c r="AS356"/>
  <c r="AO356"/>
  <c r="AN356"/>
  <c r="AM356"/>
  <c r="BY355"/>
  <c r="BX355"/>
  <c r="BW355"/>
  <c r="BL355"/>
  <c r="BK355"/>
  <c r="BJ355"/>
  <c r="BE355"/>
  <c r="BF355" s="1"/>
  <c r="BD355"/>
  <c r="BC355"/>
  <c r="AY355"/>
  <c r="AU355"/>
  <c r="AT355"/>
  <c r="AS355"/>
  <c r="AO355"/>
  <c r="AN355"/>
  <c r="AM355"/>
  <c r="BY354"/>
  <c r="BX354"/>
  <c r="BW354"/>
  <c r="BL354"/>
  <c r="BK354"/>
  <c r="BJ354"/>
  <c r="BE354"/>
  <c r="BF354" s="1"/>
  <c r="BD354"/>
  <c r="BC354"/>
  <c r="AY354"/>
  <c r="AU354"/>
  <c r="AT354"/>
  <c r="AS354"/>
  <c r="AO354"/>
  <c r="AN354"/>
  <c r="AM354"/>
  <c r="BY353"/>
  <c r="BX353"/>
  <c r="BW353"/>
  <c r="BL353"/>
  <c r="BK353"/>
  <c r="BJ353"/>
  <c r="BE353"/>
  <c r="BF353" s="1"/>
  <c r="BD353"/>
  <c r="BC353"/>
  <c r="AY353"/>
  <c r="AU353"/>
  <c r="AT353"/>
  <c r="AS353"/>
  <c r="AO353"/>
  <c r="AN353"/>
  <c r="AM353"/>
  <c r="BY352"/>
  <c r="BX352"/>
  <c r="BW352"/>
  <c r="BL352"/>
  <c r="BK352"/>
  <c r="BJ352"/>
  <c r="BE352"/>
  <c r="BD352"/>
  <c r="BC352"/>
  <c r="AY352"/>
  <c r="AU352"/>
  <c r="AT352"/>
  <c r="AS352"/>
  <c r="AO352"/>
  <c r="AN352"/>
  <c r="AM352"/>
  <c r="BY351"/>
  <c r="BX351"/>
  <c r="BW351"/>
  <c r="BL351"/>
  <c r="BK351"/>
  <c r="BJ351"/>
  <c r="BF351"/>
  <c r="BE351"/>
  <c r="BD351"/>
  <c r="BC351"/>
  <c r="AY351"/>
  <c r="AU351"/>
  <c r="AT351"/>
  <c r="AS351"/>
  <c r="AO351"/>
  <c r="AN351"/>
  <c r="AM351"/>
  <c r="BY350"/>
  <c r="BX350"/>
  <c r="BW350"/>
  <c r="BL350"/>
  <c r="BK350"/>
  <c r="BJ350"/>
  <c r="BE350"/>
  <c r="BF350" s="1"/>
  <c r="BD350"/>
  <c r="BC350"/>
  <c r="AY350"/>
  <c r="AU350"/>
  <c r="AT350"/>
  <c r="AS350"/>
  <c r="AO350"/>
  <c r="AN350"/>
  <c r="AM350"/>
  <c r="BY349"/>
  <c r="BX349"/>
  <c r="BW349"/>
  <c r="BL349"/>
  <c r="BK349"/>
  <c r="BJ349"/>
  <c r="BE349"/>
  <c r="BD349"/>
  <c r="BC349"/>
  <c r="AY349"/>
  <c r="AU349"/>
  <c r="AT349"/>
  <c r="AS349"/>
  <c r="AO349"/>
  <c r="AN349"/>
  <c r="AM349"/>
  <c r="BY348"/>
  <c r="BX348"/>
  <c r="BW348"/>
  <c r="BL348"/>
  <c r="BK348"/>
  <c r="BJ348"/>
  <c r="BE348"/>
  <c r="BF348" s="1"/>
  <c r="BD348"/>
  <c r="BC348"/>
  <c r="AY348"/>
  <c r="AU348"/>
  <c r="AT348"/>
  <c r="AS348"/>
  <c r="AO348"/>
  <c r="AN348"/>
  <c r="AM348"/>
  <c r="BY347"/>
  <c r="BX347"/>
  <c r="BW347"/>
  <c r="BL347"/>
  <c r="BK347"/>
  <c r="BJ347"/>
  <c r="BF347"/>
  <c r="BE347"/>
  <c r="BD347"/>
  <c r="BC347"/>
  <c r="AY347"/>
  <c r="AU347"/>
  <c r="AT347"/>
  <c r="AS347"/>
  <c r="AO347"/>
  <c r="AN347"/>
  <c r="AM347"/>
  <c r="BY346"/>
  <c r="BX346"/>
  <c r="BW346"/>
  <c r="BL346"/>
  <c r="BK346"/>
  <c r="BJ346"/>
  <c r="BE346"/>
  <c r="BF346" s="1"/>
  <c r="BD346"/>
  <c r="BC346"/>
  <c r="AY346"/>
  <c r="AU346"/>
  <c r="AT346"/>
  <c r="AS346"/>
  <c r="AO346"/>
  <c r="AN346"/>
  <c r="AM346"/>
  <c r="BY345"/>
  <c r="BX345"/>
  <c r="BW345"/>
  <c r="BL345"/>
  <c r="BK345"/>
  <c r="BJ345"/>
  <c r="BE345"/>
  <c r="BF345" s="1"/>
  <c r="BD345"/>
  <c r="BC345"/>
  <c r="AY345"/>
  <c r="AU345"/>
  <c r="AT345"/>
  <c r="AS345"/>
  <c r="AO345"/>
  <c r="AN345"/>
  <c r="AM345"/>
  <c r="BY344"/>
  <c r="BX344"/>
  <c r="BW344"/>
  <c r="BL344"/>
  <c r="BK344"/>
  <c r="BJ344"/>
  <c r="BE344"/>
  <c r="BD344"/>
  <c r="BC344"/>
  <c r="AY344"/>
  <c r="AU344"/>
  <c r="AT344"/>
  <c r="AS344"/>
  <c r="AO344"/>
  <c r="AN344"/>
  <c r="AM344"/>
  <c r="BY343"/>
  <c r="BX343"/>
  <c r="BW343"/>
  <c r="BL343"/>
  <c r="BK343"/>
  <c r="BJ343"/>
  <c r="BE343"/>
  <c r="BD343"/>
  <c r="BC343"/>
  <c r="AY343"/>
  <c r="AU343"/>
  <c r="AT343"/>
  <c r="AS343"/>
  <c r="AO343"/>
  <c r="AN343"/>
  <c r="AM343"/>
  <c r="BY342"/>
  <c r="BX342"/>
  <c r="BW342"/>
  <c r="BL342"/>
  <c r="BK342"/>
  <c r="BJ342"/>
  <c r="BE342"/>
  <c r="BD342"/>
  <c r="BC342"/>
  <c r="AY342"/>
  <c r="AU342"/>
  <c r="AT342"/>
  <c r="AS342"/>
  <c r="AO342"/>
  <c r="AN342"/>
  <c r="AM342"/>
  <c r="BY341"/>
  <c r="BX341"/>
  <c r="BW341"/>
  <c r="BL341"/>
  <c r="BK341"/>
  <c r="BJ341"/>
  <c r="BE341"/>
  <c r="BD341"/>
  <c r="BC341"/>
  <c r="AY341"/>
  <c r="AU341"/>
  <c r="AT341"/>
  <c r="AS341"/>
  <c r="AO341"/>
  <c r="AN341"/>
  <c r="AM341"/>
  <c r="BY340"/>
  <c r="BX340"/>
  <c r="BW340"/>
  <c r="BL340"/>
  <c r="BK340"/>
  <c r="BJ340"/>
  <c r="BE340"/>
  <c r="BD340"/>
  <c r="BC340"/>
  <c r="AY340"/>
  <c r="AU340"/>
  <c r="AT340"/>
  <c r="AS340"/>
  <c r="AO340"/>
  <c r="AN340"/>
  <c r="AM340"/>
  <c r="BY339"/>
  <c r="BX339"/>
  <c r="BW339"/>
  <c r="BL339"/>
  <c r="BK339"/>
  <c r="BJ339"/>
  <c r="BE339"/>
  <c r="BF339" s="1"/>
  <c r="BD339"/>
  <c r="BC339"/>
  <c r="AY339"/>
  <c r="AU339"/>
  <c r="AT339"/>
  <c r="AS339"/>
  <c r="AO339"/>
  <c r="AN339"/>
  <c r="AM339"/>
  <c r="BY338"/>
  <c r="BX338"/>
  <c r="BW338"/>
  <c r="BL338"/>
  <c r="BK338"/>
  <c r="BJ338"/>
  <c r="BF338"/>
  <c r="BE338"/>
  <c r="BF326" s="1"/>
  <c r="BD338"/>
  <c r="BC338"/>
  <c r="AY338"/>
  <c r="AU338"/>
  <c r="AT338"/>
  <c r="AS338"/>
  <c r="AO338"/>
  <c r="AN338"/>
  <c r="AM338"/>
  <c r="BY337"/>
  <c r="BX337"/>
  <c r="BW337"/>
  <c r="BL337"/>
  <c r="BK337"/>
  <c r="BJ337"/>
  <c r="BE337"/>
  <c r="BF337" s="1"/>
  <c r="BD337"/>
  <c r="BC337"/>
  <c r="AY337"/>
  <c r="AU337"/>
  <c r="AT337"/>
  <c r="AS337"/>
  <c r="AO337"/>
  <c r="AN337"/>
  <c r="AM337"/>
  <c r="BY336"/>
  <c r="BX336"/>
  <c r="BW336"/>
  <c r="BL336"/>
  <c r="BK336"/>
  <c r="BJ336"/>
  <c r="BE336"/>
  <c r="BD336"/>
  <c r="BC336"/>
  <c r="AY336"/>
  <c r="AU336"/>
  <c r="AT336"/>
  <c r="AS336"/>
  <c r="AO336"/>
  <c r="AN336"/>
  <c r="AM336"/>
  <c r="BY335"/>
  <c r="BX335"/>
  <c r="BW335"/>
  <c r="BL335"/>
  <c r="BK335"/>
  <c r="BJ335"/>
  <c r="BF335"/>
  <c r="BE335"/>
  <c r="BD335"/>
  <c r="BC335"/>
  <c r="AY335"/>
  <c r="AU335"/>
  <c r="AT335"/>
  <c r="AS335"/>
  <c r="AO335"/>
  <c r="AN335"/>
  <c r="AM335"/>
  <c r="BY334"/>
  <c r="BX334"/>
  <c r="BW334"/>
  <c r="BL334"/>
  <c r="BK334"/>
  <c r="BJ334"/>
  <c r="BF334"/>
  <c r="BE334"/>
  <c r="BD334"/>
  <c r="BC334"/>
  <c r="AY334"/>
  <c r="AU334"/>
  <c r="AT334"/>
  <c r="AS334"/>
  <c r="AO334"/>
  <c r="AN334"/>
  <c r="AM334"/>
  <c r="BY333"/>
  <c r="BX333"/>
  <c r="BW333"/>
  <c r="BL333"/>
  <c r="BK333"/>
  <c r="BJ333"/>
  <c r="BE333"/>
  <c r="BD333"/>
  <c r="BC333"/>
  <c r="AY333"/>
  <c r="AU333"/>
  <c r="AT333"/>
  <c r="AS333"/>
  <c r="AO333"/>
  <c r="AN333"/>
  <c r="AM333"/>
  <c r="BY332"/>
  <c r="BX332"/>
  <c r="BW332"/>
  <c r="BL332"/>
  <c r="BK332"/>
  <c r="BJ332"/>
  <c r="BE332"/>
  <c r="BF332" s="1"/>
  <c r="BD332"/>
  <c r="BC332"/>
  <c r="AY332"/>
  <c r="AU332"/>
  <c r="AT332"/>
  <c r="AS332"/>
  <c r="AO332"/>
  <c r="AN332"/>
  <c r="AM332"/>
  <c r="BY331"/>
  <c r="BX331"/>
  <c r="BW331"/>
  <c r="BL331"/>
  <c r="BK331"/>
  <c r="BJ331"/>
  <c r="BF331"/>
  <c r="BE331"/>
  <c r="BF319" s="1"/>
  <c r="BD331"/>
  <c r="BC331"/>
  <c r="AY331"/>
  <c r="AU331"/>
  <c r="AT331"/>
  <c r="AS331"/>
  <c r="AO331"/>
  <c r="AN331"/>
  <c r="AM331"/>
  <c r="BY330"/>
  <c r="BX330"/>
  <c r="BW330"/>
  <c r="BL330"/>
  <c r="BK330"/>
  <c r="BJ330"/>
  <c r="BE330"/>
  <c r="BF330" s="1"/>
  <c r="BD330"/>
  <c r="BC330"/>
  <c r="AY330"/>
  <c r="AU330"/>
  <c r="AT330"/>
  <c r="AS330"/>
  <c r="AO330"/>
  <c r="AN330"/>
  <c r="AM330"/>
  <c r="BY329"/>
  <c r="BX329"/>
  <c r="BW329"/>
  <c r="BL329"/>
  <c r="BK329"/>
  <c r="BJ329"/>
  <c r="BE329"/>
  <c r="BF329" s="1"/>
  <c r="BD329"/>
  <c r="BC329"/>
  <c r="AY329"/>
  <c r="AU329"/>
  <c r="AT329"/>
  <c r="AS329"/>
  <c r="AO329"/>
  <c r="AN329"/>
  <c r="AM329"/>
  <c r="BY328"/>
  <c r="BX328"/>
  <c r="BW328"/>
  <c r="BL328"/>
  <c r="BK328"/>
  <c r="BJ328"/>
  <c r="BE328"/>
  <c r="BF328" s="1"/>
  <c r="BD328"/>
  <c r="BC328"/>
  <c r="AY328"/>
  <c r="AU328"/>
  <c r="AT328"/>
  <c r="AS328"/>
  <c r="AO328"/>
  <c r="AN328"/>
  <c r="AM328"/>
  <c r="BY327"/>
  <c r="BX327"/>
  <c r="BW327"/>
  <c r="BL327"/>
  <c r="BK327"/>
  <c r="BJ327"/>
  <c r="BE327"/>
  <c r="BD327"/>
  <c r="BC327"/>
  <c r="AY327"/>
  <c r="AU327"/>
  <c r="AT327"/>
  <c r="AS327"/>
  <c r="AO327"/>
  <c r="AN327"/>
  <c r="AM327"/>
  <c r="BY326"/>
  <c r="BX326"/>
  <c r="BW326"/>
  <c r="BL326"/>
  <c r="BK326"/>
  <c r="BJ326"/>
  <c r="BE326"/>
  <c r="BD326"/>
  <c r="BC326"/>
  <c r="AY326"/>
  <c r="AU326"/>
  <c r="AT326"/>
  <c r="AS326"/>
  <c r="AO326"/>
  <c r="AN326"/>
  <c r="AM326"/>
  <c r="BY325"/>
  <c r="BX325"/>
  <c r="BW325"/>
  <c r="BL325"/>
  <c r="BK325"/>
  <c r="BJ325"/>
  <c r="BE325"/>
  <c r="BD325"/>
  <c r="BC325"/>
  <c r="AY325"/>
  <c r="AU325"/>
  <c r="AT325"/>
  <c r="AS325"/>
  <c r="AO325"/>
  <c r="AN325"/>
  <c r="AM325"/>
  <c r="BY324"/>
  <c r="BX324"/>
  <c r="BW324"/>
  <c r="BL324"/>
  <c r="BK324"/>
  <c r="BJ324"/>
  <c r="BE324"/>
  <c r="BF324" s="1"/>
  <c r="BD324"/>
  <c r="BC324"/>
  <c r="AY324"/>
  <c r="AU324"/>
  <c r="AT324"/>
  <c r="AS324"/>
  <c r="AO324"/>
  <c r="AN324"/>
  <c r="AM324"/>
  <c r="BY323"/>
  <c r="BX323"/>
  <c r="BW323"/>
  <c r="BL323"/>
  <c r="BK323"/>
  <c r="BJ323"/>
  <c r="BF323"/>
  <c r="BE323"/>
  <c r="BD323"/>
  <c r="BC323"/>
  <c r="AY323"/>
  <c r="AU323"/>
  <c r="AT323"/>
  <c r="AS323"/>
  <c r="AO323"/>
  <c r="AN323"/>
  <c r="AM323"/>
  <c r="BY322"/>
  <c r="BX322"/>
  <c r="BW322"/>
  <c r="BL322"/>
  <c r="BK322"/>
  <c r="BJ322"/>
  <c r="BE322"/>
  <c r="BF322" s="1"/>
  <c r="BD322"/>
  <c r="BC322"/>
  <c r="AY322"/>
  <c r="AU322"/>
  <c r="AT322"/>
  <c r="AS322"/>
  <c r="AO322"/>
  <c r="AN322"/>
  <c r="AM322"/>
  <c r="BY321"/>
  <c r="BX321"/>
  <c r="BW321"/>
  <c r="BL321"/>
  <c r="BK321"/>
  <c r="BJ321"/>
  <c r="BE321"/>
  <c r="BF321" s="1"/>
  <c r="BD321"/>
  <c r="BC321"/>
  <c r="AY321"/>
  <c r="AU321"/>
  <c r="AT321"/>
  <c r="AS321"/>
  <c r="AO321"/>
  <c r="AN321"/>
  <c r="AM321"/>
  <c r="BY320"/>
  <c r="BX320"/>
  <c r="BW320"/>
  <c r="BL320"/>
  <c r="BK320"/>
  <c r="BJ320"/>
  <c r="BE320"/>
  <c r="BD320"/>
  <c r="BC320"/>
  <c r="AY320"/>
  <c r="AU320"/>
  <c r="AT320"/>
  <c r="AS320"/>
  <c r="AO320"/>
  <c r="AN320"/>
  <c r="AM320"/>
  <c r="BY319"/>
  <c r="BX319"/>
  <c r="BW319"/>
  <c r="BL319"/>
  <c r="BK319"/>
  <c r="BJ319"/>
  <c r="BE319"/>
  <c r="BD319"/>
  <c r="BC319"/>
  <c r="AY319"/>
  <c r="AU319"/>
  <c r="AT319"/>
  <c r="AS319"/>
  <c r="AO319"/>
  <c r="AN319"/>
  <c r="AM319"/>
  <c r="BY318"/>
  <c r="BX318"/>
  <c r="BW318"/>
  <c r="BL318"/>
  <c r="BK318"/>
  <c r="BJ318"/>
  <c r="BE318"/>
  <c r="BD318"/>
  <c r="BC318"/>
  <c r="AY318"/>
  <c r="AU318"/>
  <c r="AT318"/>
  <c r="AS318"/>
  <c r="AO318"/>
  <c r="AN318"/>
  <c r="AM318"/>
  <c r="BY317"/>
  <c r="BX317"/>
  <c r="BW317"/>
  <c r="BL317"/>
  <c r="BK317"/>
  <c r="BJ317"/>
  <c r="BE317"/>
  <c r="BD317"/>
  <c r="BC317"/>
  <c r="AY317"/>
  <c r="AU317"/>
  <c r="AT317"/>
  <c r="AS317"/>
  <c r="AO317"/>
  <c r="AN317"/>
  <c r="AM317"/>
  <c r="BY316"/>
  <c r="BX316"/>
  <c r="BW316"/>
  <c r="BL316"/>
  <c r="BK316"/>
  <c r="BJ316"/>
  <c r="BE316"/>
  <c r="BD316"/>
  <c r="BC316"/>
  <c r="AY316"/>
  <c r="AU316"/>
  <c r="AT316"/>
  <c r="AS316"/>
  <c r="AO316"/>
  <c r="AN316"/>
  <c r="AM316"/>
  <c r="BY315"/>
  <c r="BX315"/>
  <c r="BW315"/>
  <c r="BL315"/>
  <c r="BK315"/>
  <c r="BJ315"/>
  <c r="BE315"/>
  <c r="BF315" s="1"/>
  <c r="BD315"/>
  <c r="BC315"/>
  <c r="AY315"/>
  <c r="AU315"/>
  <c r="AT315"/>
  <c r="AS315"/>
  <c r="AO315"/>
  <c r="AN315"/>
  <c r="AM315"/>
  <c r="BY314"/>
  <c r="BX314"/>
  <c r="BW314"/>
  <c r="BL314"/>
  <c r="BK314"/>
  <c r="BJ314"/>
  <c r="BE314"/>
  <c r="BF314" s="1"/>
  <c r="BD314"/>
  <c r="BC314"/>
  <c r="AY314"/>
  <c r="AU314"/>
  <c r="AT314"/>
  <c r="AS314"/>
  <c r="AO314"/>
  <c r="AN314"/>
  <c r="AM314"/>
  <c r="BY313"/>
  <c r="BX313"/>
  <c r="BW313"/>
  <c r="BL313"/>
  <c r="BK313"/>
  <c r="BJ313"/>
  <c r="BE313"/>
  <c r="BF313" s="1"/>
  <c r="BD313"/>
  <c r="BC313"/>
  <c r="AY313"/>
  <c r="AU313"/>
  <c r="AT313"/>
  <c r="AS313"/>
  <c r="AO313"/>
  <c r="AN313"/>
  <c r="AM313"/>
  <c r="BY312"/>
  <c r="BX312"/>
  <c r="BW312"/>
  <c r="BL312"/>
  <c r="BK312"/>
  <c r="BJ312"/>
  <c r="BF312"/>
  <c r="BE312"/>
  <c r="BD312"/>
  <c r="BC312"/>
  <c r="AY312"/>
  <c r="AU312"/>
  <c r="AT312"/>
  <c r="AS312"/>
  <c r="AO312"/>
  <c r="AN312"/>
  <c r="AM312"/>
  <c r="BY311"/>
  <c r="BX311"/>
  <c r="BW311"/>
  <c r="BL311"/>
  <c r="BK311"/>
  <c r="BJ311"/>
  <c r="BF311"/>
  <c r="BE311"/>
  <c r="BD311"/>
  <c r="BC311"/>
  <c r="AY311"/>
  <c r="AU311"/>
  <c r="AT311"/>
  <c r="AS311"/>
  <c r="AO311"/>
  <c r="AN311"/>
  <c r="AM311"/>
  <c r="BY310"/>
  <c r="BX310"/>
  <c r="BW310"/>
  <c r="BL310"/>
  <c r="BK310"/>
  <c r="BJ310"/>
  <c r="BE310"/>
  <c r="BD310"/>
  <c r="BC310"/>
  <c r="AY310"/>
  <c r="AU310"/>
  <c r="AT310"/>
  <c r="AS310"/>
  <c r="AO310"/>
  <c r="AN310"/>
  <c r="AM310"/>
  <c r="BY309"/>
  <c r="BX309"/>
  <c r="BW309"/>
  <c r="BL309"/>
  <c r="BK309"/>
  <c r="BJ309"/>
  <c r="BE309"/>
  <c r="BD309"/>
  <c r="BC309"/>
  <c r="AY309"/>
  <c r="AU309"/>
  <c r="AT309"/>
  <c r="AS309"/>
  <c r="AO309"/>
  <c r="AN309"/>
  <c r="AM309"/>
  <c r="BY308"/>
  <c r="BX308"/>
  <c r="BW308"/>
  <c r="BL308"/>
  <c r="BK308"/>
  <c r="BJ308"/>
  <c r="BE308"/>
  <c r="BD308"/>
  <c r="BC308"/>
  <c r="AY308"/>
  <c r="AU308"/>
  <c r="AT308"/>
  <c r="AS308"/>
  <c r="AO308"/>
  <c r="AN308"/>
  <c r="AM308"/>
  <c r="BY307"/>
  <c r="BX307"/>
  <c r="BW307"/>
  <c r="BL307"/>
  <c r="BK307"/>
  <c r="BJ307"/>
  <c r="BF307"/>
  <c r="BE307"/>
  <c r="BD307"/>
  <c r="BC307"/>
  <c r="AY307"/>
  <c r="AU307"/>
  <c r="AT307"/>
  <c r="AS307"/>
  <c r="AO307"/>
  <c r="AN307"/>
  <c r="AM307"/>
  <c r="BY306"/>
  <c r="BX306"/>
  <c r="BW306"/>
  <c r="BL306"/>
  <c r="BK306"/>
  <c r="BJ306"/>
  <c r="BE306"/>
  <c r="BF306" s="1"/>
  <c r="BD306"/>
  <c r="BC306"/>
  <c r="AY306"/>
  <c r="AU306"/>
  <c r="AT306"/>
  <c r="AS306"/>
  <c r="AO306"/>
  <c r="AN306"/>
  <c r="AM306"/>
  <c r="BY305"/>
  <c r="BX305"/>
  <c r="BW305"/>
  <c r="BL305"/>
  <c r="BK305"/>
  <c r="BJ305"/>
  <c r="BE305"/>
  <c r="BF305" s="1"/>
  <c r="BD305"/>
  <c r="BC305"/>
  <c r="AY305"/>
  <c r="AU305"/>
  <c r="AT305"/>
  <c r="AS305"/>
  <c r="AO305"/>
  <c r="AN305"/>
  <c r="AM305"/>
  <c r="BY304"/>
  <c r="BX304"/>
  <c r="BW304"/>
  <c r="BL304"/>
  <c r="BK304"/>
  <c r="BJ304"/>
  <c r="BE304"/>
  <c r="BF304" s="1"/>
  <c r="BD304"/>
  <c r="BC304"/>
  <c r="AY304"/>
  <c r="AU304"/>
  <c r="AT304"/>
  <c r="AS304"/>
  <c r="AO304"/>
  <c r="AN304"/>
  <c r="AM304"/>
  <c r="BY303"/>
  <c r="BX303"/>
  <c r="BW303"/>
  <c r="BL303"/>
  <c r="BK303"/>
  <c r="BJ303"/>
  <c r="BF303"/>
  <c r="BE303"/>
  <c r="BD303"/>
  <c r="BC303"/>
  <c r="AY303"/>
  <c r="AU303"/>
  <c r="AT303"/>
  <c r="AS303"/>
  <c r="AO303"/>
  <c r="AN303"/>
  <c r="AM303"/>
  <c r="BY302"/>
  <c r="BX302"/>
  <c r="BW302"/>
  <c r="BL302"/>
  <c r="BK302"/>
  <c r="BJ302"/>
  <c r="BE302"/>
  <c r="BD302"/>
  <c r="BC302"/>
  <c r="AY302"/>
  <c r="AU302"/>
  <c r="AT302"/>
  <c r="AS302"/>
  <c r="AO302"/>
  <c r="AN302"/>
  <c r="AM302"/>
  <c r="BY301"/>
  <c r="BX301"/>
  <c r="BW301"/>
  <c r="BL301"/>
  <c r="BK301"/>
  <c r="BJ301"/>
  <c r="BE301"/>
  <c r="BD301"/>
  <c r="BC301"/>
  <c r="AY301"/>
  <c r="AU301"/>
  <c r="AT301"/>
  <c r="AS301"/>
  <c r="AO301"/>
  <c r="AN301"/>
  <c r="AM301"/>
  <c r="BY300"/>
  <c r="BX300"/>
  <c r="BW300"/>
  <c r="BL300"/>
  <c r="BK300"/>
  <c r="BJ300"/>
  <c r="BE300"/>
  <c r="BD300"/>
  <c r="BC300"/>
  <c r="AY300"/>
  <c r="AU300"/>
  <c r="AT300"/>
  <c r="AS300"/>
  <c r="AO300"/>
  <c r="AN300"/>
  <c r="AM300"/>
  <c r="BY299"/>
  <c r="BX299"/>
  <c r="BW299"/>
  <c r="BL299"/>
  <c r="BK299"/>
  <c r="BJ299"/>
  <c r="BF299"/>
  <c r="BE299"/>
  <c r="BD299"/>
  <c r="BC299"/>
  <c r="AY299"/>
  <c r="AU299"/>
  <c r="AT299"/>
  <c r="AS299"/>
  <c r="AO299"/>
  <c r="AN299"/>
  <c r="AM299"/>
  <c r="BY298"/>
  <c r="BX298"/>
  <c r="BW298"/>
  <c r="BL298"/>
  <c r="BK298"/>
  <c r="BJ298"/>
  <c r="BE298"/>
  <c r="BF298" s="1"/>
  <c r="BD298"/>
  <c r="BC298"/>
  <c r="AY298"/>
  <c r="AU298"/>
  <c r="AT298"/>
  <c r="AS298"/>
  <c r="AO298"/>
  <c r="AN298"/>
  <c r="AM298"/>
  <c r="BY297"/>
  <c r="BX297"/>
  <c r="BW297"/>
  <c r="BL297"/>
  <c r="BK297"/>
  <c r="BJ297"/>
  <c r="BE297"/>
  <c r="BF297" s="1"/>
  <c r="BD297"/>
  <c r="BC297"/>
  <c r="AY297"/>
  <c r="AU297"/>
  <c r="AT297"/>
  <c r="AS297"/>
  <c r="AO297"/>
  <c r="AN297"/>
  <c r="AM297"/>
  <c r="BY296"/>
  <c r="BX296"/>
  <c r="BW296"/>
  <c r="BL296"/>
  <c r="BK296"/>
  <c r="BJ296"/>
  <c r="BF296"/>
  <c r="BE296"/>
  <c r="BF284" s="1"/>
  <c r="BD296"/>
  <c r="BC296"/>
  <c r="AY296"/>
  <c r="AU296"/>
  <c r="AT296"/>
  <c r="AS296"/>
  <c r="AO296"/>
  <c r="AN296"/>
  <c r="AM296"/>
  <c r="BY295"/>
  <c r="BX295"/>
  <c r="BW295"/>
  <c r="BL295"/>
  <c r="BK295"/>
  <c r="BJ295"/>
  <c r="BF295"/>
  <c r="BE295"/>
  <c r="BD295"/>
  <c r="BC295"/>
  <c r="AY295"/>
  <c r="AU295"/>
  <c r="AT295"/>
  <c r="AS295"/>
  <c r="AO295"/>
  <c r="AN295"/>
  <c r="AM295"/>
  <c r="BY294"/>
  <c r="BX294"/>
  <c r="BW294"/>
  <c r="BL294"/>
  <c r="BK294"/>
  <c r="BJ294"/>
  <c r="BF294"/>
  <c r="BE294"/>
  <c r="BD294"/>
  <c r="BC294"/>
  <c r="AY294"/>
  <c r="AU294"/>
  <c r="AT294"/>
  <c r="AS294"/>
  <c r="AO294"/>
  <c r="AN294"/>
  <c r="AM294"/>
  <c r="BY293"/>
  <c r="BX293"/>
  <c r="BW293"/>
  <c r="BL293"/>
  <c r="BK293"/>
  <c r="BJ293"/>
  <c r="BE293"/>
  <c r="BD293"/>
  <c r="BC293"/>
  <c r="AY293"/>
  <c r="AU293"/>
  <c r="AT293"/>
  <c r="AS293"/>
  <c r="AO293"/>
  <c r="AN293"/>
  <c r="AM293"/>
  <c r="BY292"/>
  <c r="BX292"/>
  <c r="BW292"/>
  <c r="BL292"/>
  <c r="BK292"/>
  <c r="BJ292"/>
  <c r="BE292"/>
  <c r="BF292" s="1"/>
  <c r="BD292"/>
  <c r="BC292"/>
  <c r="AY292"/>
  <c r="AU292"/>
  <c r="AT292"/>
  <c r="AS292"/>
  <c r="AO292"/>
  <c r="AN292"/>
  <c r="AM292"/>
  <c r="BY291"/>
  <c r="BX291"/>
  <c r="BW291"/>
  <c r="BL291"/>
  <c r="BK291"/>
  <c r="BJ291"/>
  <c r="BF291"/>
  <c r="BE291"/>
  <c r="BD291"/>
  <c r="BC291"/>
  <c r="AY291"/>
  <c r="AU291"/>
  <c r="AT291"/>
  <c r="AS291"/>
  <c r="AO291"/>
  <c r="AN291"/>
  <c r="AM291"/>
  <c r="BY290"/>
  <c r="BX290"/>
  <c r="BW290"/>
  <c r="BL290"/>
  <c r="BK290"/>
  <c r="BJ290"/>
  <c r="BE290"/>
  <c r="BF290" s="1"/>
  <c r="BD290"/>
  <c r="BC290"/>
  <c r="AY290"/>
  <c r="AU290"/>
  <c r="AT290"/>
  <c r="AS290"/>
  <c r="AO290"/>
  <c r="AN290"/>
  <c r="AM290"/>
  <c r="BY289"/>
  <c r="BX289"/>
  <c r="BW289"/>
  <c r="BL289"/>
  <c r="BK289"/>
  <c r="BJ289"/>
  <c r="BE289"/>
  <c r="BF289" s="1"/>
  <c r="BD289"/>
  <c r="BC289"/>
  <c r="AY289"/>
  <c r="AU289"/>
  <c r="AT289"/>
  <c r="AS289"/>
  <c r="AO289"/>
  <c r="AN289"/>
  <c r="AM289"/>
  <c r="BY288"/>
  <c r="BX288"/>
  <c r="BW288"/>
  <c r="BL288"/>
  <c r="BK288"/>
  <c r="BJ288"/>
  <c r="BE288"/>
  <c r="BF288" s="1"/>
  <c r="BD288"/>
  <c r="BC288"/>
  <c r="AY288"/>
  <c r="AU288"/>
  <c r="AT288"/>
  <c r="AS288"/>
  <c r="AO288"/>
  <c r="AN288"/>
  <c r="AM288"/>
  <c r="BY287"/>
  <c r="BX287"/>
  <c r="BW287"/>
  <c r="BL287"/>
  <c r="BK287"/>
  <c r="BJ287"/>
  <c r="BF287"/>
  <c r="BE287"/>
  <c r="BD287"/>
  <c r="BC287"/>
  <c r="AY287"/>
  <c r="AU287"/>
  <c r="AT287"/>
  <c r="AS287"/>
  <c r="AO287"/>
  <c r="AN287"/>
  <c r="AM287"/>
  <c r="BY286"/>
  <c r="BX286"/>
  <c r="BW286"/>
  <c r="BL286"/>
  <c r="BK286"/>
  <c r="BJ286"/>
  <c r="BE286"/>
  <c r="BD286"/>
  <c r="BC286"/>
  <c r="AY286"/>
  <c r="AU286"/>
  <c r="AT286"/>
  <c r="AS286"/>
  <c r="AO286"/>
  <c r="AN286"/>
  <c r="AM286"/>
  <c r="BY285"/>
  <c r="BX285"/>
  <c r="BW285"/>
  <c r="BL285"/>
  <c r="BK285"/>
  <c r="BJ285"/>
  <c r="BE285"/>
  <c r="BD285"/>
  <c r="BC285"/>
  <c r="AY285"/>
  <c r="AU285"/>
  <c r="AT285"/>
  <c r="AS285"/>
  <c r="AO285"/>
  <c r="AN285"/>
  <c r="AM285"/>
  <c r="BY284"/>
  <c r="BX284"/>
  <c r="BW284"/>
  <c r="BL284"/>
  <c r="BK284"/>
  <c r="BJ284"/>
  <c r="BE284"/>
  <c r="BD284"/>
  <c r="BC284"/>
  <c r="AY284"/>
  <c r="AU284"/>
  <c r="AT284"/>
  <c r="AS284"/>
  <c r="AO284"/>
  <c r="AN284"/>
  <c r="AM284"/>
  <c r="BY283"/>
  <c r="BX283"/>
  <c r="BW283"/>
  <c r="BL283"/>
  <c r="BK283"/>
  <c r="BJ283"/>
  <c r="BE283"/>
  <c r="BF283" s="1"/>
  <c r="BD283"/>
  <c r="BC283"/>
  <c r="AY283"/>
  <c r="AU283"/>
  <c r="AT283"/>
  <c r="AS283"/>
  <c r="AO283"/>
  <c r="AN283"/>
  <c r="AM283"/>
  <c r="BY282"/>
  <c r="BX282"/>
  <c r="BW282"/>
  <c r="BL282"/>
  <c r="BK282"/>
  <c r="BJ282"/>
  <c r="BE282"/>
  <c r="BF282" s="1"/>
  <c r="BD282"/>
  <c r="BC282"/>
  <c r="AY282"/>
  <c r="AU282"/>
  <c r="AT282"/>
  <c r="AS282"/>
  <c r="AO282"/>
  <c r="AN282"/>
  <c r="AM282"/>
  <c r="BY281"/>
  <c r="BX281"/>
  <c r="BW281"/>
  <c r="BL281"/>
  <c r="BK281"/>
  <c r="BJ281"/>
  <c r="BE281"/>
  <c r="BD281"/>
  <c r="BC281"/>
  <c r="AY281"/>
  <c r="AU281"/>
  <c r="AT281"/>
  <c r="AS281"/>
  <c r="AO281"/>
  <c r="AN281"/>
  <c r="AM281"/>
  <c r="BY280"/>
  <c r="BX280"/>
  <c r="BW280"/>
  <c r="BL280"/>
  <c r="BK280"/>
  <c r="BJ280"/>
  <c r="BE280"/>
  <c r="BF280" s="1"/>
  <c r="BD280"/>
  <c r="BC280"/>
  <c r="AY280"/>
  <c r="AU280"/>
  <c r="AT280"/>
  <c r="AS280"/>
  <c r="AO280"/>
  <c r="AN280"/>
  <c r="AM280"/>
  <c r="BY279"/>
  <c r="BX279"/>
  <c r="BW279"/>
  <c r="BL279"/>
  <c r="BK279"/>
  <c r="BJ279"/>
  <c r="BF279"/>
  <c r="BE279"/>
  <c r="BD279"/>
  <c r="BC279"/>
  <c r="AY279"/>
  <c r="AU279"/>
  <c r="AT279"/>
  <c r="AS279"/>
  <c r="AO279"/>
  <c r="AN279"/>
  <c r="AM279"/>
  <c r="BY278"/>
  <c r="BX278"/>
  <c r="BW278"/>
  <c r="BL278"/>
  <c r="BK278"/>
  <c r="BJ278"/>
  <c r="BE278"/>
  <c r="BF278" s="1"/>
  <c r="BD278"/>
  <c r="BC278"/>
  <c r="AY278"/>
  <c r="AU278"/>
  <c r="AT278"/>
  <c r="AS278"/>
  <c r="AO278"/>
  <c r="AN278"/>
  <c r="AM278"/>
  <c r="BY277"/>
  <c r="BX277"/>
  <c r="BW277"/>
  <c r="BL277"/>
  <c r="BK277"/>
  <c r="BJ277"/>
  <c r="BE277"/>
  <c r="BF277" s="1"/>
  <c r="BD277"/>
  <c r="BC277"/>
  <c r="AY277"/>
  <c r="AU277"/>
  <c r="AT277"/>
  <c r="AS277"/>
  <c r="AO277"/>
  <c r="AN277"/>
  <c r="AM277"/>
  <c r="BY276"/>
  <c r="BX276"/>
  <c r="BW276"/>
  <c r="BL276"/>
  <c r="BK276"/>
  <c r="BJ276"/>
  <c r="BE276"/>
  <c r="BF264" s="1"/>
  <c r="BD276"/>
  <c r="BC276"/>
  <c r="AY276"/>
  <c r="AU276"/>
  <c r="AT276"/>
  <c r="AS276"/>
  <c r="AO276"/>
  <c r="AN276"/>
  <c r="AM276"/>
  <c r="BY275"/>
  <c r="BX275"/>
  <c r="BW275"/>
  <c r="BL275"/>
  <c r="BK275"/>
  <c r="BJ275"/>
  <c r="BF275"/>
  <c r="BE275"/>
  <c r="BD275"/>
  <c r="BC275"/>
  <c r="AY275"/>
  <c r="AU275"/>
  <c r="AT275"/>
  <c r="AS275"/>
  <c r="AO275"/>
  <c r="AN275"/>
  <c r="AM275"/>
  <c r="BY274"/>
  <c r="BX274"/>
  <c r="BW274"/>
  <c r="BL274"/>
  <c r="BK274"/>
  <c r="BJ274"/>
  <c r="BE274"/>
  <c r="BF274" s="1"/>
  <c r="BD274"/>
  <c r="BC274"/>
  <c r="AY274"/>
  <c r="AU274"/>
  <c r="AT274"/>
  <c r="AS274"/>
  <c r="AO274"/>
  <c r="AN274"/>
  <c r="AM274"/>
  <c r="BY273"/>
  <c r="BX273"/>
  <c r="BW273"/>
  <c r="BL273"/>
  <c r="BK273"/>
  <c r="BJ273"/>
  <c r="BE273"/>
  <c r="BD273"/>
  <c r="BC273"/>
  <c r="AY273"/>
  <c r="AU273"/>
  <c r="AT273"/>
  <c r="AS273"/>
  <c r="AO273"/>
  <c r="AN273"/>
  <c r="AM273"/>
  <c r="BY272"/>
  <c r="BX272"/>
  <c r="BW272"/>
  <c r="BL272"/>
  <c r="BK272"/>
  <c r="BJ272"/>
  <c r="BE272"/>
  <c r="BF272" s="1"/>
  <c r="BD272"/>
  <c r="BC272"/>
  <c r="AY272"/>
  <c r="AU272"/>
  <c r="AT272"/>
  <c r="AS272"/>
  <c r="AO272"/>
  <c r="AN272"/>
  <c r="AM272"/>
  <c r="BY271"/>
  <c r="BX271"/>
  <c r="BW271"/>
  <c r="BL271"/>
  <c r="BK271"/>
  <c r="BJ271"/>
  <c r="BE271"/>
  <c r="BD271"/>
  <c r="BC271"/>
  <c r="AY271"/>
  <c r="AU271"/>
  <c r="AT271"/>
  <c r="AS271"/>
  <c r="AO271"/>
  <c r="AN271"/>
  <c r="AM271"/>
  <c r="BY270"/>
  <c r="BX270"/>
  <c r="BW270"/>
  <c r="BL270"/>
  <c r="BK270"/>
  <c r="BJ270"/>
  <c r="BE270"/>
  <c r="BF270" s="1"/>
  <c r="BD270"/>
  <c r="BC270"/>
  <c r="AY270"/>
  <c r="AU270"/>
  <c r="AT270"/>
  <c r="AS270"/>
  <c r="AO270"/>
  <c r="AN270"/>
  <c r="AM270"/>
  <c r="BY269"/>
  <c r="BX269"/>
  <c r="BW269"/>
  <c r="BL269"/>
  <c r="BK269"/>
  <c r="BJ269"/>
  <c r="BE269"/>
  <c r="BF269" s="1"/>
  <c r="BD269"/>
  <c r="BC269"/>
  <c r="AY269"/>
  <c r="AU269"/>
  <c r="AT269"/>
  <c r="AS269"/>
  <c r="AO269"/>
  <c r="AN269"/>
  <c r="AM269"/>
  <c r="BY268"/>
  <c r="BX268"/>
  <c r="BW268"/>
  <c r="BL268"/>
  <c r="BK268"/>
  <c r="BJ268"/>
  <c r="BE268"/>
  <c r="BF256" s="1"/>
  <c r="BD268"/>
  <c r="BC268"/>
  <c r="AY268"/>
  <c r="AU268"/>
  <c r="AT268"/>
  <c r="AS268"/>
  <c r="AO268"/>
  <c r="AN268"/>
  <c r="AM268"/>
  <c r="BY267"/>
  <c r="BX267"/>
  <c r="BW267"/>
  <c r="BL267"/>
  <c r="BK267"/>
  <c r="BJ267"/>
  <c r="BF267"/>
  <c r="BE267"/>
  <c r="BF255" s="1"/>
  <c r="BD267"/>
  <c r="BC267"/>
  <c r="AY267"/>
  <c r="AU267"/>
  <c r="AT267"/>
  <c r="AS267"/>
  <c r="AO267"/>
  <c r="AN267"/>
  <c r="AM267"/>
  <c r="BY266"/>
  <c r="BX266"/>
  <c r="BW266"/>
  <c r="BL266"/>
  <c r="BK266"/>
  <c r="BJ266"/>
  <c r="BF266"/>
  <c r="BE266"/>
  <c r="BD266"/>
  <c r="BC266"/>
  <c r="AY266"/>
  <c r="AU266"/>
  <c r="AT266"/>
  <c r="AS266"/>
  <c r="AO266"/>
  <c r="AN266"/>
  <c r="AM266"/>
  <c r="BY265"/>
  <c r="BX265"/>
  <c r="BW265"/>
  <c r="BL265"/>
  <c r="BK265"/>
  <c r="BJ265"/>
  <c r="BE265"/>
  <c r="BD265"/>
  <c r="BC265"/>
  <c r="AY265"/>
  <c r="AU265"/>
  <c r="AT265"/>
  <c r="AS265"/>
  <c r="AO265"/>
  <c r="AN265"/>
  <c r="AM265"/>
  <c r="BY264"/>
  <c r="BX264"/>
  <c r="BW264"/>
  <c r="BL264"/>
  <c r="BK264"/>
  <c r="BJ264"/>
  <c r="BE264"/>
  <c r="BD264"/>
  <c r="BC264"/>
  <c r="AY264"/>
  <c r="AU264"/>
  <c r="AT264"/>
  <c r="AS264"/>
  <c r="AO264"/>
  <c r="AN264"/>
  <c r="AM264"/>
  <c r="BY263"/>
  <c r="BX263"/>
  <c r="BW263"/>
  <c r="BL263"/>
  <c r="BK263"/>
  <c r="BJ263"/>
  <c r="BE263"/>
  <c r="BF263" s="1"/>
  <c r="BD263"/>
  <c r="BC263"/>
  <c r="AY263"/>
  <c r="AU263"/>
  <c r="AT263"/>
  <c r="AS263"/>
  <c r="AO263"/>
  <c r="AN263"/>
  <c r="AM263"/>
  <c r="BY262"/>
  <c r="BX262"/>
  <c r="BW262"/>
  <c r="BL262"/>
  <c r="BK262"/>
  <c r="BJ262"/>
  <c r="BE262"/>
  <c r="BF262" s="1"/>
  <c r="BD262"/>
  <c r="BC262"/>
  <c r="AY262"/>
  <c r="AU262"/>
  <c r="AT262"/>
  <c r="AS262"/>
  <c r="AO262"/>
  <c r="AN262"/>
  <c r="AM262"/>
  <c r="BY261"/>
  <c r="BX261"/>
  <c r="BW261"/>
  <c r="BL261"/>
  <c r="BK261"/>
  <c r="BJ261"/>
  <c r="BE261"/>
  <c r="BF261" s="1"/>
  <c r="BD261"/>
  <c r="BC261"/>
  <c r="AY261"/>
  <c r="AU261"/>
  <c r="AT261"/>
  <c r="AS261"/>
  <c r="AO261"/>
  <c r="AN261"/>
  <c r="AM261"/>
  <c r="BY260"/>
  <c r="BX260"/>
  <c r="BW260"/>
  <c r="BL260"/>
  <c r="BK260"/>
  <c r="BJ260"/>
  <c r="BE260"/>
  <c r="BF260" s="1"/>
  <c r="BD260"/>
  <c r="BC260"/>
  <c r="AY260"/>
  <c r="AU260"/>
  <c r="AT260"/>
  <c r="AS260"/>
  <c r="AO260"/>
  <c r="AN260"/>
  <c r="AM260"/>
  <c r="BY259"/>
  <c r="BX259"/>
  <c r="BW259"/>
  <c r="BL259"/>
  <c r="BK259"/>
  <c r="BJ259"/>
  <c r="BF259"/>
  <c r="BE259"/>
  <c r="BD259"/>
  <c r="BC259"/>
  <c r="AY259"/>
  <c r="AU259"/>
  <c r="AT259"/>
  <c r="AS259"/>
  <c r="AO259"/>
  <c r="AN259"/>
  <c r="AM259"/>
  <c r="BY258"/>
  <c r="BX258"/>
  <c r="BW258"/>
  <c r="BL258"/>
  <c r="BK258"/>
  <c r="BJ258"/>
  <c r="BE258"/>
  <c r="BD258"/>
  <c r="BC258"/>
  <c r="AY258"/>
  <c r="AU258"/>
  <c r="AT258"/>
  <c r="AS258"/>
  <c r="AO258"/>
  <c r="AN258"/>
  <c r="AM258"/>
  <c r="BY257"/>
  <c r="BX257"/>
  <c r="BW257"/>
  <c r="BL257"/>
  <c r="BK257"/>
  <c r="BJ257"/>
  <c r="BE257"/>
  <c r="BD257"/>
  <c r="BC257"/>
  <c r="AY257"/>
  <c r="AU257"/>
  <c r="AT257"/>
  <c r="AS257"/>
  <c r="AO257"/>
  <c r="AN257"/>
  <c r="AM257"/>
  <c r="BY256"/>
  <c r="BX256"/>
  <c r="BW256"/>
  <c r="BL256"/>
  <c r="BK256"/>
  <c r="BJ256"/>
  <c r="BE256"/>
  <c r="BD256"/>
  <c r="BC256"/>
  <c r="AY256"/>
  <c r="AU256"/>
  <c r="AT256"/>
  <c r="AS256"/>
  <c r="AO256"/>
  <c r="AN256"/>
  <c r="AM256"/>
  <c r="BY255"/>
  <c r="BX255"/>
  <c r="BW255"/>
  <c r="BL255"/>
  <c r="BK255"/>
  <c r="BJ255"/>
  <c r="BE255"/>
  <c r="BD255"/>
  <c r="BC255"/>
  <c r="AY255"/>
  <c r="AU255"/>
  <c r="AT255"/>
  <c r="AS255"/>
  <c r="AO255"/>
  <c r="AN255"/>
  <c r="AM255"/>
  <c r="BY254"/>
  <c r="BX254"/>
  <c r="BW254"/>
  <c r="BL254"/>
  <c r="BK254"/>
  <c r="BJ254"/>
  <c r="BE254"/>
  <c r="BD254"/>
  <c r="BC254"/>
  <c r="AY254"/>
  <c r="AU254"/>
  <c r="AT254"/>
  <c r="AS254"/>
  <c r="AO254"/>
  <c r="AN254"/>
  <c r="AM254"/>
  <c r="BY253"/>
  <c r="BX253"/>
  <c r="BW253"/>
  <c r="BL253"/>
  <c r="BK253"/>
  <c r="BJ253"/>
  <c r="BE253"/>
  <c r="BD253"/>
  <c r="BC253"/>
  <c r="AY253"/>
  <c r="AU253"/>
  <c r="AT253"/>
  <c r="AS253"/>
  <c r="AO253"/>
  <c r="AN253"/>
  <c r="AM253"/>
  <c r="BY252"/>
  <c r="BX252"/>
  <c r="BW252"/>
  <c r="BL252"/>
  <c r="BK252"/>
  <c r="BJ252"/>
  <c r="BE252"/>
  <c r="BF252" s="1"/>
  <c r="BD252"/>
  <c r="BC252"/>
  <c r="AY252"/>
  <c r="AU252"/>
  <c r="AT252"/>
  <c r="AS252"/>
  <c r="AO252"/>
  <c r="AN252"/>
  <c r="AM252"/>
  <c r="BY251"/>
  <c r="BX251"/>
  <c r="BW251"/>
  <c r="BL251"/>
  <c r="BK251"/>
  <c r="BJ251"/>
  <c r="BE251"/>
  <c r="BF251" s="1"/>
  <c r="BD251"/>
  <c r="BC251"/>
  <c r="AY251"/>
  <c r="AU251"/>
  <c r="AT251"/>
  <c r="AS251"/>
  <c r="AO251"/>
  <c r="AN251"/>
  <c r="AM251"/>
  <c r="BY250"/>
  <c r="BX250"/>
  <c r="BW250"/>
  <c r="BL250"/>
  <c r="BK250"/>
  <c r="BJ250"/>
  <c r="BE250"/>
  <c r="BF250" s="1"/>
  <c r="BD250"/>
  <c r="BC250"/>
  <c r="AY250"/>
  <c r="AU250"/>
  <c r="AT250"/>
  <c r="AS250"/>
  <c r="AO250"/>
  <c r="AN250"/>
  <c r="AM250"/>
  <c r="BY249"/>
  <c r="BX249"/>
  <c r="BW249"/>
  <c r="BL249"/>
  <c r="BK249"/>
  <c r="BJ249"/>
  <c r="BE249"/>
  <c r="BF249" s="1"/>
  <c r="BD249"/>
  <c r="BC249"/>
  <c r="AY249"/>
  <c r="AU249"/>
  <c r="AT249"/>
  <c r="AS249"/>
  <c r="AO249"/>
  <c r="AN249"/>
  <c r="AM249"/>
  <c r="BY248"/>
  <c r="BX248"/>
  <c r="BW248"/>
  <c r="BL248"/>
  <c r="BK248"/>
  <c r="BJ248"/>
  <c r="BE248"/>
  <c r="BD248"/>
  <c r="BC248"/>
  <c r="AY248"/>
  <c r="AU248"/>
  <c r="AT248"/>
  <c r="AS248"/>
  <c r="AO248"/>
  <c r="AN248"/>
  <c r="AM248"/>
  <c r="BY247"/>
  <c r="BX247"/>
  <c r="BW247"/>
  <c r="BL247"/>
  <c r="BK247"/>
  <c r="BJ247"/>
  <c r="BF247"/>
  <c r="BE247"/>
  <c r="BD247"/>
  <c r="BC247"/>
  <c r="AY247"/>
  <c r="AU247"/>
  <c r="AT247"/>
  <c r="AS247"/>
  <c r="AO247"/>
  <c r="AN247"/>
  <c r="AM247"/>
  <c r="BY246"/>
  <c r="BX246"/>
  <c r="BW246"/>
  <c r="BL246"/>
  <c r="BK246"/>
  <c r="BJ246"/>
  <c r="BE246"/>
  <c r="BF246" s="1"/>
  <c r="BD246"/>
  <c r="BC246"/>
  <c r="AY246"/>
  <c r="AU246"/>
  <c r="AT246"/>
  <c r="AS246"/>
  <c r="AO246"/>
  <c r="AN246"/>
  <c r="AM246"/>
  <c r="BY245"/>
  <c r="BX245"/>
  <c r="BW245"/>
  <c r="BL245"/>
  <c r="BK245"/>
  <c r="BJ245"/>
  <c r="BE245"/>
  <c r="BD245"/>
  <c r="BC245"/>
  <c r="AY245"/>
  <c r="AU245"/>
  <c r="AT245"/>
  <c r="AS245"/>
  <c r="AO245"/>
  <c r="AN245"/>
  <c r="AM245"/>
  <c r="BY244"/>
  <c r="BX244"/>
  <c r="BW244"/>
  <c r="BL244"/>
  <c r="BK244"/>
  <c r="BJ244"/>
  <c r="BE244"/>
  <c r="BF244" s="1"/>
  <c r="BD244"/>
  <c r="BC244"/>
  <c r="AY244"/>
  <c r="AU244"/>
  <c r="AT244"/>
  <c r="AS244"/>
  <c r="AO244"/>
  <c r="AN244"/>
  <c r="AM244"/>
  <c r="BY243"/>
  <c r="BX243"/>
  <c r="BW243"/>
  <c r="BL243"/>
  <c r="BK243"/>
  <c r="BJ243"/>
  <c r="BF243"/>
  <c r="BE243"/>
  <c r="BD243"/>
  <c r="BC243"/>
  <c r="AY243"/>
  <c r="AU243"/>
  <c r="AT243"/>
  <c r="AS243"/>
  <c r="AO243"/>
  <c r="AN243"/>
  <c r="AM243"/>
  <c r="BY242"/>
  <c r="BX242"/>
  <c r="BW242"/>
  <c r="BL242"/>
  <c r="BK242"/>
  <c r="BJ242"/>
  <c r="BE242"/>
  <c r="BF242" s="1"/>
  <c r="BD242"/>
  <c r="BC242"/>
  <c r="AY242"/>
  <c r="AU242"/>
  <c r="AT242"/>
  <c r="AS242"/>
  <c r="AO242"/>
  <c r="AN242"/>
  <c r="AM242"/>
  <c r="BY241"/>
  <c r="BX241"/>
  <c r="BW241"/>
  <c r="BL241"/>
  <c r="BK241"/>
  <c r="BJ241"/>
  <c r="BE241"/>
  <c r="BF241" s="1"/>
  <c r="BD241"/>
  <c r="BC241"/>
  <c r="AY241"/>
  <c r="AU241"/>
  <c r="AT241"/>
  <c r="AS241"/>
  <c r="AO241"/>
  <c r="AN241"/>
  <c r="AM241"/>
  <c r="BY240"/>
  <c r="BX240"/>
  <c r="BW240"/>
  <c r="BL240"/>
  <c r="BK240"/>
  <c r="BJ240"/>
  <c r="BE240"/>
  <c r="BD240"/>
  <c r="BC240"/>
  <c r="AY240"/>
  <c r="AU240"/>
  <c r="AT240"/>
  <c r="AS240"/>
  <c r="AO240"/>
  <c r="AN240"/>
  <c r="AM240"/>
  <c r="BY239"/>
  <c r="BX239"/>
  <c r="BW239"/>
  <c r="BL239"/>
  <c r="BK239"/>
  <c r="BJ239"/>
  <c r="BE239"/>
  <c r="BD239"/>
  <c r="BC239"/>
  <c r="AY239"/>
  <c r="AU239"/>
  <c r="AT239"/>
  <c r="AS239"/>
  <c r="AO239"/>
  <c r="AN239"/>
  <c r="AM239"/>
  <c r="BY238"/>
  <c r="BX238"/>
  <c r="BW238"/>
  <c r="BL238"/>
  <c r="BK238"/>
  <c r="BJ238"/>
  <c r="BE238"/>
  <c r="BF238" s="1"/>
  <c r="BD238"/>
  <c r="BC238"/>
  <c r="AY238"/>
  <c r="AU238"/>
  <c r="AT238"/>
  <c r="AS238"/>
  <c r="AO238"/>
  <c r="AN238"/>
  <c r="AM238"/>
  <c r="BY237"/>
  <c r="BX237"/>
  <c r="BW237"/>
  <c r="BL237"/>
  <c r="BK237"/>
  <c r="BJ237"/>
  <c r="BE237"/>
  <c r="BF237" s="1"/>
  <c r="BD237"/>
  <c r="BC237"/>
  <c r="AY237"/>
  <c r="AU237"/>
  <c r="AT237"/>
  <c r="AS237"/>
  <c r="AO237"/>
  <c r="AN237"/>
  <c r="AM237"/>
  <c r="BY236"/>
  <c r="BX236"/>
  <c r="BW236"/>
  <c r="BL236"/>
  <c r="BK236"/>
  <c r="BJ236"/>
  <c r="BF236"/>
  <c r="BE236"/>
  <c r="BD236"/>
  <c r="BC236"/>
  <c r="AY236"/>
  <c r="AU236"/>
  <c r="AT236"/>
  <c r="AS236"/>
  <c r="AO236"/>
  <c r="AN236"/>
  <c r="AM236"/>
  <c r="BY235"/>
  <c r="BX235"/>
  <c r="BW235"/>
  <c r="BL235"/>
  <c r="BK235"/>
  <c r="BJ235"/>
  <c r="BF235"/>
  <c r="BE235"/>
  <c r="BD235"/>
  <c r="BC235"/>
  <c r="AY235"/>
  <c r="AU235"/>
  <c r="AT235"/>
  <c r="AS235"/>
  <c r="AO235"/>
  <c r="AN235"/>
  <c r="AM235"/>
  <c r="BY234"/>
  <c r="BX234"/>
  <c r="BW234"/>
  <c r="BL234"/>
  <c r="BK234"/>
  <c r="BJ234"/>
  <c r="BE234"/>
  <c r="BD234"/>
  <c r="BC234"/>
  <c r="AY234"/>
  <c r="AU234"/>
  <c r="AT234"/>
  <c r="AS234"/>
  <c r="AO234"/>
  <c r="AN234"/>
  <c r="AM234"/>
  <c r="BY233"/>
  <c r="BX233"/>
  <c r="BW233"/>
  <c r="BL233"/>
  <c r="BK233"/>
  <c r="BJ233"/>
  <c r="BE233"/>
  <c r="BD233"/>
  <c r="BC233"/>
  <c r="AY233"/>
  <c r="AU233"/>
  <c r="AT233"/>
  <c r="AS233"/>
  <c r="AO233"/>
  <c r="AN233"/>
  <c r="AM233"/>
  <c r="BY232"/>
  <c r="BX232"/>
  <c r="BW232"/>
  <c r="BL232"/>
  <c r="BK232"/>
  <c r="BJ232"/>
  <c r="BE232"/>
  <c r="BD232"/>
  <c r="BC232"/>
  <c r="AY232"/>
  <c r="AU232"/>
  <c r="AT232"/>
  <c r="AS232"/>
  <c r="AO232"/>
  <c r="AN232"/>
  <c r="AM232"/>
  <c r="BY231"/>
  <c r="BX231"/>
  <c r="BW231"/>
  <c r="BL231"/>
  <c r="BK231"/>
  <c r="BJ231"/>
  <c r="BF231"/>
  <c r="BE231"/>
  <c r="BD231"/>
  <c r="BC231"/>
  <c r="AY231"/>
  <c r="AU231"/>
  <c r="AT231"/>
  <c r="AS231"/>
  <c r="AO231"/>
  <c r="AN231"/>
  <c r="AM231"/>
  <c r="BY230"/>
  <c r="BX230"/>
  <c r="BW230"/>
  <c r="BL230"/>
  <c r="BK230"/>
  <c r="BJ230"/>
  <c r="BE230"/>
  <c r="BF230" s="1"/>
  <c r="BD230"/>
  <c r="BC230"/>
  <c r="AY230"/>
  <c r="AU230"/>
  <c r="AT230"/>
  <c r="AS230"/>
  <c r="AO230"/>
  <c r="AN230"/>
  <c r="AM230"/>
  <c r="BY229"/>
  <c r="BX229"/>
  <c r="BW229"/>
  <c r="BL229"/>
  <c r="BK229"/>
  <c r="BJ229"/>
  <c r="BE229"/>
  <c r="BF229" s="1"/>
  <c r="BD229"/>
  <c r="BC229"/>
  <c r="AY229"/>
  <c r="AU229"/>
  <c r="AT229"/>
  <c r="AS229"/>
  <c r="AO229"/>
  <c r="AN229"/>
  <c r="AM229"/>
  <c r="BY228"/>
  <c r="BX228"/>
  <c r="BW228"/>
  <c r="BL228"/>
  <c r="BK228"/>
  <c r="BJ228"/>
  <c r="BF228"/>
  <c r="BE228"/>
  <c r="BD228"/>
  <c r="BC228"/>
  <c r="AY228"/>
  <c r="AU228"/>
  <c r="AT228"/>
  <c r="AS228"/>
  <c r="AO228"/>
  <c r="AN228"/>
  <c r="AM228"/>
  <c r="BY227"/>
  <c r="BX227"/>
  <c r="BW227"/>
  <c r="BL227"/>
  <c r="BK227"/>
  <c r="BJ227"/>
  <c r="BF227"/>
  <c r="BE227"/>
  <c r="BD227"/>
  <c r="BC227"/>
  <c r="AY227"/>
  <c r="AU227"/>
  <c r="AT227"/>
  <c r="AS227"/>
  <c r="AO227"/>
  <c r="AN227"/>
  <c r="AM227"/>
  <c r="BY226"/>
  <c r="BX226"/>
  <c r="BW226"/>
  <c r="BL226"/>
  <c r="BK226"/>
  <c r="BJ226"/>
  <c r="BE226"/>
  <c r="BD226"/>
  <c r="BC226"/>
  <c r="AY226"/>
  <c r="AU226"/>
  <c r="AT226"/>
  <c r="AS226"/>
  <c r="AO226"/>
  <c r="AN226"/>
  <c r="AM226"/>
  <c r="BY225"/>
  <c r="BX225"/>
  <c r="BW225"/>
  <c r="BL225"/>
  <c r="BK225"/>
  <c r="BJ225"/>
  <c r="BE225"/>
  <c r="BD225"/>
  <c r="BC225"/>
  <c r="AY225"/>
  <c r="AU225"/>
  <c r="AT225"/>
  <c r="AS225"/>
  <c r="AO225"/>
  <c r="AN225"/>
  <c r="AM225"/>
  <c r="BY224"/>
  <c r="BX224"/>
  <c r="BW224"/>
  <c r="BL224"/>
  <c r="BK224"/>
  <c r="BJ224"/>
  <c r="BE224"/>
  <c r="BF224" s="1"/>
  <c r="BD224"/>
  <c r="BC224"/>
  <c r="AY224"/>
  <c r="AU224"/>
  <c r="AT224"/>
  <c r="AS224"/>
  <c r="AO224"/>
  <c r="AN224"/>
  <c r="AM224"/>
  <c r="BY223"/>
  <c r="BX223"/>
  <c r="BW223"/>
  <c r="BL223"/>
  <c r="BK223"/>
  <c r="BJ223"/>
  <c r="BF223"/>
  <c r="BE223"/>
  <c r="BD223"/>
  <c r="BC223"/>
  <c r="AY223"/>
  <c r="AU223"/>
  <c r="AT223"/>
  <c r="AS223"/>
  <c r="AO223"/>
  <c r="AN223"/>
  <c r="AM223"/>
  <c r="BY222"/>
  <c r="BX222"/>
  <c r="BW222"/>
  <c r="BL222"/>
  <c r="BK222"/>
  <c r="BJ222"/>
  <c r="BF222"/>
  <c r="BE222"/>
  <c r="BD222"/>
  <c r="BC222"/>
  <c r="AY222"/>
  <c r="AU222"/>
  <c r="AT222"/>
  <c r="AS222"/>
  <c r="AO222"/>
  <c r="AN222"/>
  <c r="AM222"/>
  <c r="BY221"/>
  <c r="BX221"/>
  <c r="BW221"/>
  <c r="BL221"/>
  <c r="BK221"/>
  <c r="BJ221"/>
  <c r="BE221"/>
  <c r="BD221"/>
  <c r="BC221"/>
  <c r="AY221"/>
  <c r="AU221"/>
  <c r="AT221"/>
  <c r="AS221"/>
  <c r="AO221"/>
  <c r="AN221"/>
  <c r="AM221"/>
  <c r="BY220"/>
  <c r="BX220"/>
  <c r="BW220"/>
  <c r="BL220"/>
  <c r="BK220"/>
  <c r="BJ220"/>
  <c r="BE220"/>
  <c r="BF220" s="1"/>
  <c r="BD220"/>
  <c r="BC220"/>
  <c r="AY220"/>
  <c r="AU220"/>
  <c r="AT220"/>
  <c r="AS220"/>
  <c r="AO220"/>
  <c r="AN220"/>
  <c r="AM220"/>
  <c r="BY219"/>
  <c r="BX219"/>
  <c r="BW219"/>
  <c r="BL219"/>
  <c r="BK219"/>
  <c r="BJ219"/>
  <c r="BF219"/>
  <c r="BE219"/>
  <c r="BD219"/>
  <c r="BC219"/>
  <c r="AY219"/>
  <c r="AU219"/>
  <c r="AT219"/>
  <c r="AS219"/>
  <c r="AO219"/>
  <c r="AN219"/>
  <c r="AM219"/>
  <c r="BY218"/>
  <c r="BX218"/>
  <c r="BW218"/>
  <c r="BL218"/>
  <c r="BK218"/>
  <c r="BJ218"/>
  <c r="BE218"/>
  <c r="BF218" s="1"/>
  <c r="BD218"/>
  <c r="BC218"/>
  <c r="AY218"/>
  <c r="AU218"/>
  <c r="AT218"/>
  <c r="AS218"/>
  <c r="AO218"/>
  <c r="AN218"/>
  <c r="AM218"/>
  <c r="BY217"/>
  <c r="BX217"/>
  <c r="BW217"/>
  <c r="BL217"/>
  <c r="BK217"/>
  <c r="BJ217"/>
  <c r="BE217"/>
  <c r="BD217"/>
  <c r="BC217"/>
  <c r="AY217"/>
  <c r="AU217"/>
  <c r="AT217"/>
  <c r="AS217"/>
  <c r="AO217"/>
  <c r="AN217"/>
  <c r="AM217"/>
  <c r="BY216"/>
  <c r="BX216"/>
  <c r="BW216"/>
  <c r="BL216"/>
  <c r="BK216"/>
  <c r="BJ216"/>
  <c r="BF216"/>
  <c r="BE216"/>
  <c r="BF204" s="1"/>
  <c r="BD216"/>
  <c r="BC216"/>
  <c r="AY216"/>
  <c r="AU216"/>
  <c r="AT216"/>
  <c r="AS216"/>
  <c r="AO216"/>
  <c r="AN216"/>
  <c r="AM216"/>
  <c r="BY215"/>
  <c r="BX215"/>
  <c r="BW215"/>
  <c r="BL215"/>
  <c r="BK215"/>
  <c r="BJ215"/>
  <c r="BF215"/>
  <c r="BE215"/>
  <c r="BD215"/>
  <c r="BC215"/>
  <c r="AY215"/>
  <c r="AU215"/>
  <c r="AT215"/>
  <c r="AS215"/>
  <c r="AO215"/>
  <c r="AN215"/>
  <c r="AM215"/>
  <c r="BY214"/>
  <c r="BX214"/>
  <c r="BW214"/>
  <c r="BL214"/>
  <c r="BK214"/>
  <c r="BJ214"/>
  <c r="BE214"/>
  <c r="BF214" s="1"/>
  <c r="BD214"/>
  <c r="BC214"/>
  <c r="AY214"/>
  <c r="AU214"/>
  <c r="AT214"/>
  <c r="AS214"/>
  <c r="AO214"/>
  <c r="AN214"/>
  <c r="AM214"/>
  <c r="BY213"/>
  <c r="BX213"/>
  <c r="BW213"/>
  <c r="BL213"/>
  <c r="BK213"/>
  <c r="BJ213"/>
  <c r="BE213"/>
  <c r="BF213" s="1"/>
  <c r="BD213"/>
  <c r="BC213"/>
  <c r="AY213"/>
  <c r="AU213"/>
  <c r="AT213"/>
  <c r="AS213"/>
  <c r="AO213"/>
  <c r="AN213"/>
  <c r="AM213"/>
  <c r="BY212"/>
  <c r="BX212"/>
  <c r="BW212"/>
  <c r="BL212"/>
  <c r="BK212"/>
  <c r="BJ212"/>
  <c r="BE212"/>
  <c r="BD212"/>
  <c r="BC212"/>
  <c r="AY212"/>
  <c r="AU212"/>
  <c r="AT212"/>
  <c r="AS212"/>
  <c r="AO212"/>
  <c r="AN212"/>
  <c r="AM212"/>
  <c r="BY211"/>
  <c r="BX211"/>
  <c r="BW211"/>
  <c r="BL211"/>
  <c r="BK211"/>
  <c r="BJ211"/>
  <c r="BE211"/>
  <c r="BF211" s="1"/>
  <c r="BD211"/>
  <c r="BC211"/>
  <c r="AY211"/>
  <c r="AU211"/>
  <c r="AT211"/>
  <c r="AS211"/>
  <c r="AO211"/>
  <c r="AN211"/>
  <c r="AM211"/>
  <c r="BY210"/>
  <c r="BX210"/>
  <c r="BW210"/>
  <c r="BL210"/>
  <c r="BK210"/>
  <c r="BJ210"/>
  <c r="BF210"/>
  <c r="BE210"/>
  <c r="BD210"/>
  <c r="BC210"/>
  <c r="AY210"/>
  <c r="AU210"/>
  <c r="AT210"/>
  <c r="AS210"/>
  <c r="AO210"/>
  <c r="AN210"/>
  <c r="AM210"/>
  <c r="BY209"/>
  <c r="BX209"/>
  <c r="BW209"/>
  <c r="BL209"/>
  <c r="BK209"/>
  <c r="BJ209"/>
  <c r="BE209"/>
  <c r="BF209" s="1"/>
  <c r="BD209"/>
  <c r="BC209"/>
  <c r="AY209"/>
  <c r="AU209"/>
  <c r="AT209"/>
  <c r="AS209"/>
  <c r="AO209"/>
  <c r="AN209"/>
  <c r="AM209"/>
  <c r="BY208"/>
  <c r="BX208"/>
  <c r="BW208"/>
  <c r="BL208"/>
  <c r="BK208"/>
  <c r="BJ208"/>
  <c r="BE208"/>
  <c r="BF208" s="1"/>
  <c r="BD208"/>
  <c r="BC208"/>
  <c r="AY208"/>
  <c r="AU208"/>
  <c r="AT208"/>
  <c r="AS208"/>
  <c r="AO208"/>
  <c r="AN208"/>
  <c r="AM208"/>
  <c r="BY207"/>
  <c r="BX207"/>
  <c r="BW207"/>
  <c r="BL207"/>
  <c r="BK207"/>
  <c r="BJ207"/>
  <c r="BF207"/>
  <c r="BE207"/>
  <c r="BD207"/>
  <c r="BC207"/>
  <c r="AY207"/>
  <c r="AU207"/>
  <c r="AT207"/>
  <c r="AS207"/>
  <c r="AO207"/>
  <c r="AN207"/>
  <c r="AM207"/>
  <c r="BY206"/>
  <c r="BX206"/>
  <c r="BW206"/>
  <c r="BL206"/>
  <c r="BK206"/>
  <c r="BJ206"/>
  <c r="BE206"/>
  <c r="BD206"/>
  <c r="BC206"/>
  <c r="AY206"/>
  <c r="AU206"/>
  <c r="AT206"/>
  <c r="AS206"/>
  <c r="AO206"/>
  <c r="AN206"/>
  <c r="AM206"/>
  <c r="BY205"/>
  <c r="BX205"/>
  <c r="BW205"/>
  <c r="BL205"/>
  <c r="BK205"/>
  <c r="BJ205"/>
  <c r="BE205"/>
  <c r="BD205"/>
  <c r="BC205"/>
  <c r="AY205"/>
  <c r="AU205"/>
  <c r="AT205"/>
  <c r="AS205"/>
  <c r="AO205"/>
  <c r="AN205"/>
  <c r="AM205"/>
  <c r="BY204"/>
  <c r="BX204"/>
  <c r="BW204"/>
  <c r="BL204"/>
  <c r="BK204"/>
  <c r="BJ204"/>
  <c r="BE204"/>
  <c r="BD204"/>
  <c r="BC204"/>
  <c r="AY204"/>
  <c r="AU204"/>
  <c r="AT204"/>
  <c r="AS204"/>
  <c r="AO204"/>
  <c r="AN204"/>
  <c r="AM204"/>
  <c r="BY203"/>
  <c r="BX203"/>
  <c r="BW203"/>
  <c r="BL203"/>
  <c r="BK203"/>
  <c r="BJ203"/>
  <c r="BE203"/>
  <c r="BF203" s="1"/>
  <c r="BD203"/>
  <c r="BC203"/>
  <c r="AY203"/>
  <c r="AU203"/>
  <c r="AT203"/>
  <c r="AS203"/>
  <c r="AO203"/>
  <c r="AN203"/>
  <c r="AM203"/>
  <c r="BY202"/>
  <c r="BX202"/>
  <c r="BW202"/>
  <c r="BL202"/>
  <c r="BK202"/>
  <c r="BJ202"/>
  <c r="BE202"/>
  <c r="BF202" s="1"/>
  <c r="BD202"/>
  <c r="BC202"/>
  <c r="AY202"/>
  <c r="AU202"/>
  <c r="AT202"/>
  <c r="AS202"/>
  <c r="AO202"/>
  <c r="AN202"/>
  <c r="AM202"/>
  <c r="BY201"/>
  <c r="BX201"/>
  <c r="BW201"/>
  <c r="BL201"/>
  <c r="BK201"/>
  <c r="BJ201"/>
  <c r="BE201"/>
  <c r="BD201"/>
  <c r="BC201"/>
  <c r="AY201"/>
  <c r="AU201"/>
  <c r="AT201"/>
  <c r="AS201"/>
  <c r="AO201"/>
  <c r="AN201"/>
  <c r="AM201"/>
  <c r="BY200"/>
  <c r="BX200"/>
  <c r="BW200"/>
  <c r="BL200"/>
  <c r="BK200"/>
  <c r="BJ200"/>
  <c r="BE200"/>
  <c r="BF200" s="1"/>
  <c r="BD200"/>
  <c r="BC200"/>
  <c r="AY200"/>
  <c r="AU200"/>
  <c r="AT200"/>
  <c r="AS200"/>
  <c r="AO200"/>
  <c r="AN200"/>
  <c r="AM200"/>
  <c r="BY199"/>
  <c r="BX199"/>
  <c r="BW199"/>
  <c r="BL199"/>
  <c r="BK199"/>
  <c r="BJ199"/>
  <c r="BF199"/>
  <c r="BE199"/>
  <c r="BD199"/>
  <c r="BC199"/>
  <c r="AY199"/>
  <c r="AU199"/>
  <c r="AT199"/>
  <c r="AS199"/>
  <c r="AO199"/>
  <c r="AN199"/>
  <c r="AM199"/>
  <c r="BY198"/>
  <c r="BX198"/>
  <c r="BW198"/>
  <c r="BL198"/>
  <c r="BK198"/>
  <c r="BJ198"/>
  <c r="BE198"/>
  <c r="BF198" s="1"/>
  <c r="BD198"/>
  <c r="BC198"/>
  <c r="AY198"/>
  <c r="AU198"/>
  <c r="AT198"/>
  <c r="AS198"/>
  <c r="AO198"/>
  <c r="AN198"/>
  <c r="AM198"/>
  <c r="BY197"/>
  <c r="BX197"/>
  <c r="BW197"/>
  <c r="BL197"/>
  <c r="BK197"/>
  <c r="BJ197"/>
  <c r="BE197"/>
  <c r="BF197" s="1"/>
  <c r="BD197"/>
  <c r="BC197"/>
  <c r="AY197"/>
  <c r="AU197"/>
  <c r="AT197"/>
  <c r="AS197"/>
  <c r="AO197"/>
  <c r="AN197"/>
  <c r="AM197"/>
  <c r="BY196"/>
  <c r="BX196"/>
  <c r="BW196"/>
  <c r="BL196"/>
  <c r="BK196"/>
  <c r="BJ196"/>
  <c r="BE196"/>
  <c r="BD196"/>
  <c r="BC196"/>
  <c r="AY196"/>
  <c r="AU196"/>
  <c r="AT196"/>
  <c r="AS196"/>
  <c r="AO196"/>
  <c r="AN196"/>
  <c r="AM196"/>
  <c r="BY195"/>
  <c r="BX195"/>
  <c r="BW195"/>
  <c r="BL195"/>
  <c r="BK195"/>
  <c r="BJ195"/>
  <c r="BF195"/>
  <c r="BE195"/>
  <c r="BD195"/>
  <c r="BC195"/>
  <c r="AY195"/>
  <c r="AU195"/>
  <c r="AT195"/>
  <c r="AS195"/>
  <c r="AO195"/>
  <c r="AN195"/>
  <c r="AM195"/>
  <c r="BY194"/>
  <c r="BX194"/>
  <c r="BW194"/>
  <c r="BL194"/>
  <c r="BK194"/>
  <c r="BJ194"/>
  <c r="BE194"/>
  <c r="BF194" s="1"/>
  <c r="BD194"/>
  <c r="BC194"/>
  <c r="AY194"/>
  <c r="AU194"/>
  <c r="AT194"/>
  <c r="AS194"/>
  <c r="AO194"/>
  <c r="AN194"/>
  <c r="AM194"/>
  <c r="BY193"/>
  <c r="BX193"/>
  <c r="BW193"/>
  <c r="BL193"/>
  <c r="BK193"/>
  <c r="BJ193"/>
  <c r="BE193"/>
  <c r="BD193"/>
  <c r="BC193"/>
  <c r="AY193"/>
  <c r="AU193"/>
  <c r="AT193"/>
  <c r="AS193"/>
  <c r="AO193"/>
  <c r="AN193"/>
  <c r="AM193"/>
  <c r="BY192"/>
  <c r="BX192"/>
  <c r="BW192"/>
  <c r="BL192"/>
  <c r="BK192"/>
  <c r="BJ192"/>
  <c r="BE192"/>
  <c r="BF192" s="1"/>
  <c r="BD192"/>
  <c r="BC192"/>
  <c r="AY192"/>
  <c r="AU192"/>
  <c r="AT192"/>
  <c r="AS192"/>
  <c r="AO192"/>
  <c r="AN192"/>
  <c r="AM192"/>
  <c r="BY191"/>
  <c r="BX191"/>
  <c r="BW191"/>
  <c r="BL191"/>
  <c r="BK191"/>
  <c r="BJ191"/>
  <c r="BE191"/>
  <c r="BD191"/>
  <c r="BC191"/>
  <c r="AY191"/>
  <c r="AU191"/>
  <c r="AT191"/>
  <c r="AS191"/>
  <c r="AO191"/>
  <c r="AN191"/>
  <c r="AM191"/>
  <c r="BY190"/>
  <c r="BX190"/>
  <c r="BW190"/>
  <c r="BL190"/>
  <c r="BK190"/>
  <c r="BJ190"/>
  <c r="BE190"/>
  <c r="BD190"/>
  <c r="BC190"/>
  <c r="AY190"/>
  <c r="AU190"/>
  <c r="AT190"/>
  <c r="AS190"/>
  <c r="AO190"/>
  <c r="AN190"/>
  <c r="AM190"/>
  <c r="BY189"/>
  <c r="BX189"/>
  <c r="BW189"/>
  <c r="BL189"/>
  <c r="BK189"/>
  <c r="BJ189"/>
  <c r="BE189"/>
  <c r="BD189"/>
  <c r="BC189"/>
  <c r="AY189"/>
  <c r="AU189"/>
  <c r="AT189"/>
  <c r="AS189"/>
  <c r="AO189"/>
  <c r="AN189"/>
  <c r="AM189"/>
  <c r="BY188"/>
  <c r="BX188"/>
  <c r="BW188"/>
  <c r="BL188"/>
  <c r="BK188"/>
  <c r="BJ188"/>
  <c r="BE188"/>
  <c r="BD188"/>
  <c r="BC188"/>
  <c r="AY188"/>
  <c r="AU188"/>
  <c r="AT188"/>
  <c r="AS188"/>
  <c r="AO188"/>
  <c r="AN188"/>
  <c r="AM188"/>
  <c r="BY187"/>
  <c r="BX187"/>
  <c r="BW187"/>
  <c r="BL187"/>
  <c r="BK187"/>
  <c r="BJ187"/>
  <c r="BE187"/>
  <c r="BF187" s="1"/>
  <c r="BD187"/>
  <c r="BC187"/>
  <c r="AY187"/>
  <c r="AU187"/>
  <c r="AT187"/>
  <c r="AS187"/>
  <c r="AO187"/>
  <c r="AN187"/>
  <c r="AM187"/>
  <c r="BY186"/>
  <c r="BX186"/>
  <c r="BW186"/>
  <c r="BL186"/>
  <c r="BK186"/>
  <c r="BJ186"/>
  <c r="BE186"/>
  <c r="BF186" s="1"/>
  <c r="BD186"/>
  <c r="BC186"/>
  <c r="AY186"/>
  <c r="AU186"/>
  <c r="AT186"/>
  <c r="AS186"/>
  <c r="AO186"/>
  <c r="AN186"/>
  <c r="AM186"/>
  <c r="BY185"/>
  <c r="BX185"/>
  <c r="BW185"/>
  <c r="BL185"/>
  <c r="BK185"/>
  <c r="BJ185"/>
  <c r="BE185"/>
  <c r="BD185"/>
  <c r="BC185"/>
  <c r="AY185"/>
  <c r="AU185"/>
  <c r="AT185"/>
  <c r="AS185"/>
  <c r="AO185"/>
  <c r="AN185"/>
  <c r="AM185"/>
  <c r="BY184"/>
  <c r="BX184"/>
  <c r="BW184"/>
  <c r="BL184"/>
  <c r="BK184"/>
  <c r="BJ184"/>
  <c r="BE184"/>
  <c r="BF184" s="1"/>
  <c r="BD184"/>
  <c r="BC184"/>
  <c r="AY184"/>
  <c r="AU184"/>
  <c r="AT184"/>
  <c r="AS184"/>
  <c r="AO184"/>
  <c r="AN184"/>
  <c r="AM184"/>
  <c r="BY183"/>
  <c r="BX183"/>
  <c r="BW183"/>
  <c r="BL183"/>
  <c r="BK183"/>
  <c r="BJ183"/>
  <c r="BF183"/>
  <c r="BE183"/>
  <c r="BF171" s="1"/>
  <c r="BD183"/>
  <c r="BC183"/>
  <c r="AY183"/>
  <c r="AU183"/>
  <c r="AT183"/>
  <c r="AS183"/>
  <c r="AO183"/>
  <c r="AN183"/>
  <c r="AM183"/>
  <c r="BY182"/>
  <c r="BX182"/>
  <c r="BW182"/>
  <c r="BL182"/>
  <c r="BK182"/>
  <c r="BJ182"/>
  <c r="BE182"/>
  <c r="BF182" s="1"/>
  <c r="BD182"/>
  <c r="BC182"/>
  <c r="AY182"/>
  <c r="AU182"/>
  <c r="AT182"/>
  <c r="AS182"/>
  <c r="AO182"/>
  <c r="AN182"/>
  <c r="AM182"/>
  <c r="BY181"/>
  <c r="BX181"/>
  <c r="BW181"/>
  <c r="BL181"/>
  <c r="BK181"/>
  <c r="BJ181"/>
  <c r="BE181"/>
  <c r="BF181" s="1"/>
  <c r="BD181"/>
  <c r="BC181"/>
  <c r="AY181"/>
  <c r="AU181"/>
  <c r="AT181"/>
  <c r="AS181"/>
  <c r="AO181"/>
  <c r="AN181"/>
  <c r="AM181"/>
  <c r="BY180"/>
  <c r="BX180"/>
  <c r="BW180"/>
  <c r="BL180"/>
  <c r="BK180"/>
  <c r="BJ180"/>
  <c r="BE180"/>
  <c r="BD180"/>
  <c r="BC180"/>
  <c r="AY180"/>
  <c r="AU180"/>
  <c r="AT180"/>
  <c r="AS180"/>
  <c r="AO180"/>
  <c r="AN180"/>
  <c r="AM180"/>
  <c r="BY179"/>
  <c r="BX179"/>
  <c r="BW179"/>
  <c r="BL179"/>
  <c r="BK179"/>
  <c r="BJ179"/>
  <c r="BF179"/>
  <c r="BE179"/>
  <c r="BD179"/>
  <c r="BC179"/>
  <c r="AY179"/>
  <c r="AU179"/>
  <c r="AT179"/>
  <c r="AS179"/>
  <c r="AO179"/>
  <c r="AN179"/>
  <c r="AM179"/>
  <c r="BY178"/>
  <c r="BX178"/>
  <c r="BW178"/>
  <c r="BL178"/>
  <c r="BK178"/>
  <c r="BJ178"/>
  <c r="BF178"/>
  <c r="BE178"/>
  <c r="BD178"/>
  <c r="BC178"/>
  <c r="AY178"/>
  <c r="AU178"/>
  <c r="AT178"/>
  <c r="AS178"/>
  <c r="AO178"/>
  <c r="AN178"/>
  <c r="AM178"/>
  <c r="BY177"/>
  <c r="BX177"/>
  <c r="BW177"/>
  <c r="BL177"/>
  <c r="BK177"/>
  <c r="BJ177"/>
  <c r="BE177"/>
  <c r="BF177" s="1"/>
  <c r="BD177"/>
  <c r="BC177"/>
  <c r="AY177"/>
  <c r="AU177"/>
  <c r="AT177"/>
  <c r="AS177"/>
  <c r="AO177"/>
  <c r="AN177"/>
  <c r="AM177"/>
  <c r="BY176"/>
  <c r="BX176"/>
  <c r="BW176"/>
  <c r="BL176"/>
  <c r="BK176"/>
  <c r="BJ176"/>
  <c r="BE176"/>
  <c r="BF176" s="1"/>
  <c r="BD176"/>
  <c r="BC176"/>
  <c r="AY176"/>
  <c r="AU176"/>
  <c r="AT176"/>
  <c r="AS176"/>
  <c r="AO176"/>
  <c r="AN176"/>
  <c r="AM176"/>
  <c r="BY175"/>
  <c r="BX175"/>
  <c r="BW175"/>
  <c r="BL175"/>
  <c r="BK175"/>
  <c r="BJ175"/>
  <c r="BF175"/>
  <c r="BE175"/>
  <c r="BD175"/>
  <c r="BC175"/>
  <c r="AY175"/>
  <c r="AU175"/>
  <c r="AT175"/>
  <c r="AS175"/>
  <c r="AO175"/>
  <c r="AN175"/>
  <c r="AM175"/>
  <c r="BY174"/>
  <c r="BX174"/>
  <c r="BW174"/>
  <c r="BL174"/>
  <c r="BK174"/>
  <c r="BJ174"/>
  <c r="BE174"/>
  <c r="BD174"/>
  <c r="BC174"/>
  <c r="AY174"/>
  <c r="AU174"/>
  <c r="AT174"/>
  <c r="AS174"/>
  <c r="AO174"/>
  <c r="AN174"/>
  <c r="AM174"/>
  <c r="BY173"/>
  <c r="BX173"/>
  <c r="BW173"/>
  <c r="BL173"/>
  <c r="BK173"/>
  <c r="BJ173"/>
  <c r="BE173"/>
  <c r="BD173"/>
  <c r="BC173"/>
  <c r="AY173"/>
  <c r="AU173"/>
  <c r="AT173"/>
  <c r="AS173"/>
  <c r="AO173"/>
  <c r="AN173"/>
  <c r="AM173"/>
  <c r="BY172"/>
  <c r="BX172"/>
  <c r="BW172"/>
  <c r="BL172"/>
  <c r="BK172"/>
  <c r="BJ172"/>
  <c r="BE172"/>
  <c r="BD172"/>
  <c r="BC172"/>
  <c r="AY172"/>
  <c r="AU172"/>
  <c r="AT172"/>
  <c r="AS172"/>
  <c r="AO172"/>
  <c r="AN172"/>
  <c r="AM172"/>
  <c r="BY171"/>
  <c r="BX171"/>
  <c r="BW171"/>
  <c r="BL171"/>
  <c r="BK171"/>
  <c r="BJ171"/>
  <c r="BE171"/>
  <c r="BD171"/>
  <c r="BC171"/>
  <c r="AY171"/>
  <c r="AU171"/>
  <c r="AT171"/>
  <c r="AS171"/>
  <c r="AO171"/>
  <c r="AN171"/>
  <c r="AM171"/>
  <c r="BY170"/>
  <c r="BX170"/>
  <c r="BW170"/>
  <c r="BL170"/>
  <c r="BK170"/>
  <c r="BJ170"/>
  <c r="BE170"/>
  <c r="BD170"/>
  <c r="BC170"/>
  <c r="AY170"/>
  <c r="AU170"/>
  <c r="AT170"/>
  <c r="AS170"/>
  <c r="AO170"/>
  <c r="AN170"/>
  <c r="AM170"/>
  <c r="BY169"/>
  <c r="BX169"/>
  <c r="BW169"/>
  <c r="BL169"/>
  <c r="BK169"/>
  <c r="BJ169"/>
  <c r="BE169"/>
  <c r="BD169"/>
  <c r="BC169"/>
  <c r="AY169"/>
  <c r="AU169"/>
  <c r="AT169"/>
  <c r="AS169"/>
  <c r="AO169"/>
  <c r="AN169"/>
  <c r="AM169"/>
  <c r="BY168"/>
  <c r="BX168"/>
  <c r="BW168"/>
  <c r="BL168"/>
  <c r="BK168"/>
  <c r="BJ168"/>
  <c r="BE168"/>
  <c r="BF168" s="1"/>
  <c r="BD168"/>
  <c r="BC168"/>
  <c r="AY168"/>
  <c r="AU168"/>
  <c r="AT168"/>
  <c r="AS168"/>
  <c r="AO168"/>
  <c r="AN168"/>
  <c r="AM168"/>
  <c r="BY167"/>
  <c r="BX167"/>
  <c r="BW167"/>
  <c r="BL167"/>
  <c r="BK167"/>
  <c r="BJ167"/>
  <c r="BF167"/>
  <c r="BE167"/>
  <c r="BF155" s="1"/>
  <c r="BD167"/>
  <c r="BC167"/>
  <c r="AY167"/>
  <c r="AU167"/>
  <c r="AT167"/>
  <c r="AS167"/>
  <c r="AO167"/>
  <c r="AN167"/>
  <c r="AM167"/>
  <c r="BY166"/>
  <c r="BX166"/>
  <c r="BW166"/>
  <c r="BL166"/>
  <c r="BK166"/>
  <c r="BJ166"/>
  <c r="BF166"/>
  <c r="BE166"/>
  <c r="BD166"/>
  <c r="BC166"/>
  <c r="AY166"/>
  <c r="AU166"/>
  <c r="AT166"/>
  <c r="AS166"/>
  <c r="AO166"/>
  <c r="AN166"/>
  <c r="AM166"/>
  <c r="BY165"/>
  <c r="BX165"/>
  <c r="BW165"/>
  <c r="BL165"/>
  <c r="BK165"/>
  <c r="BJ165"/>
  <c r="BE165"/>
  <c r="BF165" s="1"/>
  <c r="BD165"/>
  <c r="BC165"/>
  <c r="AY165"/>
  <c r="AU165"/>
  <c r="AT165"/>
  <c r="AS165"/>
  <c r="AO165"/>
  <c r="AN165"/>
  <c r="AM165"/>
  <c r="BY164"/>
  <c r="BX164"/>
  <c r="BW164"/>
  <c r="BL164"/>
  <c r="BK164"/>
  <c r="BJ164"/>
  <c r="BE164"/>
  <c r="BD164"/>
  <c r="BC164"/>
  <c r="AY164"/>
  <c r="AU164"/>
  <c r="AT164"/>
  <c r="AS164"/>
  <c r="AO164"/>
  <c r="AN164"/>
  <c r="AM164"/>
  <c r="BY163"/>
  <c r="BX163"/>
  <c r="BW163"/>
  <c r="BL163"/>
  <c r="BK163"/>
  <c r="BJ163"/>
  <c r="BE163"/>
  <c r="BF163" s="1"/>
  <c r="BD163"/>
  <c r="BC163"/>
  <c r="AY163"/>
  <c r="AU163"/>
  <c r="AT163"/>
  <c r="AS163"/>
  <c r="AO163"/>
  <c r="AN163"/>
  <c r="AM163"/>
  <c r="BY162"/>
  <c r="BX162"/>
  <c r="BW162"/>
  <c r="BL162"/>
  <c r="BK162"/>
  <c r="BJ162"/>
  <c r="BE162"/>
  <c r="BF162" s="1"/>
  <c r="BD162"/>
  <c r="BC162"/>
  <c r="AY162"/>
  <c r="AU162"/>
  <c r="AT162"/>
  <c r="AS162"/>
  <c r="AO162"/>
  <c r="AN162"/>
  <c r="AM162"/>
  <c r="BY161"/>
  <c r="BX161"/>
  <c r="BW161"/>
  <c r="BL161"/>
  <c r="BK161"/>
  <c r="BJ161"/>
  <c r="BE161"/>
  <c r="BF161" s="1"/>
  <c r="BD161"/>
  <c r="BC161"/>
  <c r="AY161"/>
  <c r="AU161"/>
  <c r="AT161"/>
  <c r="AS161"/>
  <c r="AO161"/>
  <c r="AN161"/>
  <c r="AM161"/>
  <c r="BY160"/>
  <c r="BX160"/>
  <c r="BW160"/>
  <c r="BL160"/>
  <c r="BK160"/>
  <c r="BJ160"/>
  <c r="BE160"/>
  <c r="BD160"/>
  <c r="BC160"/>
  <c r="AY160"/>
  <c r="AU160"/>
  <c r="AT160"/>
  <c r="AS160"/>
  <c r="AO160"/>
  <c r="AN160"/>
  <c r="AM160"/>
  <c r="BY159"/>
  <c r="BX159"/>
  <c r="BW159"/>
  <c r="BL159"/>
  <c r="BK159"/>
  <c r="BJ159"/>
  <c r="BF159"/>
  <c r="BE159"/>
  <c r="BD159"/>
  <c r="BC159"/>
  <c r="AY159"/>
  <c r="AU159"/>
  <c r="AT159"/>
  <c r="AS159"/>
  <c r="AO159"/>
  <c r="AN159"/>
  <c r="AM159"/>
  <c r="BY158"/>
  <c r="BX158"/>
  <c r="BW158"/>
  <c r="BL158"/>
  <c r="BK158"/>
  <c r="BJ158"/>
  <c r="BE158"/>
  <c r="BF158" s="1"/>
  <c r="BD158"/>
  <c r="BC158"/>
  <c r="AY158"/>
  <c r="AU158"/>
  <c r="AT158"/>
  <c r="AS158"/>
  <c r="AO158"/>
  <c r="AN158"/>
  <c r="AM158"/>
  <c r="BY157"/>
  <c r="BX157"/>
  <c r="BW157"/>
  <c r="BL157"/>
  <c r="BK157"/>
  <c r="BJ157"/>
  <c r="BE157"/>
  <c r="BF157" s="1"/>
  <c r="BD157"/>
  <c r="BC157"/>
  <c r="AY157"/>
  <c r="AU157"/>
  <c r="AT157"/>
  <c r="AS157"/>
  <c r="AO157"/>
  <c r="AN157"/>
  <c r="AM157"/>
  <c r="BY156"/>
  <c r="BX156"/>
  <c r="BW156"/>
  <c r="BL156"/>
  <c r="BK156"/>
  <c r="BJ156"/>
  <c r="BE156"/>
  <c r="BD156"/>
  <c r="BC156"/>
  <c r="AY156"/>
  <c r="AU156"/>
  <c r="AT156"/>
  <c r="AS156"/>
  <c r="AO156"/>
  <c r="AN156"/>
  <c r="AM156"/>
  <c r="BY155"/>
  <c r="BX155"/>
  <c r="BW155"/>
  <c r="BL155"/>
  <c r="BK155"/>
  <c r="BJ155"/>
  <c r="BE155"/>
  <c r="BD155"/>
  <c r="BC155"/>
  <c r="AY155"/>
  <c r="AU155"/>
  <c r="AT155"/>
  <c r="AS155"/>
  <c r="AO155"/>
  <c r="AN155"/>
  <c r="AM155"/>
  <c r="BY154"/>
  <c r="BX154"/>
  <c r="BW154"/>
  <c r="BL154"/>
  <c r="BK154"/>
  <c r="BJ154"/>
  <c r="BE154"/>
  <c r="BD154"/>
  <c r="BC154"/>
  <c r="AY154"/>
  <c r="AU154"/>
  <c r="AT154"/>
  <c r="AS154"/>
  <c r="AO154"/>
  <c r="AN154"/>
  <c r="AM154"/>
  <c r="BY153"/>
  <c r="BX153"/>
  <c r="BW153"/>
  <c r="BL153"/>
  <c r="BK153"/>
  <c r="BJ153"/>
  <c r="BE153"/>
  <c r="BD153"/>
  <c r="BC153"/>
  <c r="AY153"/>
  <c r="AU153"/>
  <c r="AT153"/>
  <c r="AS153"/>
  <c r="AO153"/>
  <c r="AN153"/>
  <c r="AM153"/>
  <c r="BY152"/>
  <c r="BX152"/>
  <c r="BW152"/>
  <c r="BL152"/>
  <c r="BK152"/>
  <c r="BJ152"/>
  <c r="BE152"/>
  <c r="BD152"/>
  <c r="BC152"/>
  <c r="AY152"/>
  <c r="AU152"/>
  <c r="AT152"/>
  <c r="AS152"/>
  <c r="AO152"/>
  <c r="AN152"/>
  <c r="AM152"/>
  <c r="BY151"/>
  <c r="BX151"/>
  <c r="BW151"/>
  <c r="BL151"/>
  <c r="BK151"/>
  <c r="BJ151"/>
  <c r="BE151"/>
  <c r="BF151" s="1"/>
  <c r="BD151"/>
  <c r="BC151"/>
  <c r="AY151"/>
  <c r="AU151"/>
  <c r="AT151"/>
  <c r="AS151"/>
  <c r="AO151"/>
  <c r="AN151"/>
  <c r="AM151"/>
  <c r="BY150"/>
  <c r="BX150"/>
  <c r="BW150"/>
  <c r="BL150"/>
  <c r="BK150"/>
  <c r="BJ150"/>
  <c r="BE150"/>
  <c r="BF150" s="1"/>
  <c r="BD150"/>
  <c r="BC150"/>
  <c r="AY150"/>
  <c r="AU150"/>
  <c r="AT150"/>
  <c r="AS150"/>
  <c r="AO150"/>
  <c r="AN150"/>
  <c r="AM150"/>
  <c r="BY149"/>
  <c r="BX149"/>
  <c r="BW149"/>
  <c r="BL149"/>
  <c r="BK149"/>
  <c r="BJ149"/>
  <c r="BE149"/>
  <c r="BF149" s="1"/>
  <c r="BD149"/>
  <c r="BC149"/>
  <c r="AY149"/>
  <c r="AU149"/>
  <c r="AT149"/>
  <c r="AS149"/>
  <c r="AO149"/>
  <c r="AN149"/>
  <c r="AM149"/>
  <c r="BY148"/>
  <c r="BX148"/>
  <c r="BW148"/>
  <c r="BL148"/>
  <c r="BK148"/>
  <c r="BJ148"/>
  <c r="BF148"/>
  <c r="BE148"/>
  <c r="BD148"/>
  <c r="BC148"/>
  <c r="AY148"/>
  <c r="AU148"/>
  <c r="AT148"/>
  <c r="AS148"/>
  <c r="AO148"/>
  <c r="AN148"/>
  <c r="AM148"/>
  <c r="BY147"/>
  <c r="BX147"/>
  <c r="BW147"/>
  <c r="BL147"/>
  <c r="BK147"/>
  <c r="BJ147"/>
  <c r="BF147"/>
  <c r="BE147"/>
  <c r="BD147"/>
  <c r="BC147"/>
  <c r="AY147"/>
  <c r="AU147"/>
  <c r="AT147"/>
  <c r="AS147"/>
  <c r="AO147"/>
  <c r="AN147"/>
  <c r="AM147"/>
  <c r="BY146"/>
  <c r="BX146"/>
  <c r="BW146"/>
  <c r="BL146"/>
  <c r="BK146"/>
  <c r="BJ146"/>
  <c r="BE146"/>
  <c r="BD146"/>
  <c r="BC146"/>
  <c r="AY146"/>
  <c r="AU146"/>
  <c r="AT146"/>
  <c r="AS146"/>
  <c r="AO146"/>
  <c r="AN146"/>
  <c r="AM146"/>
  <c r="BY145"/>
  <c r="BX145"/>
  <c r="BW145"/>
  <c r="BL145"/>
  <c r="BK145"/>
  <c r="BJ145"/>
  <c r="BE145"/>
  <c r="BD145"/>
  <c r="BC145"/>
  <c r="AY145"/>
  <c r="AU145"/>
  <c r="AT145"/>
  <c r="AS145"/>
  <c r="AO145"/>
  <c r="AN145"/>
  <c r="AM145"/>
  <c r="BY144"/>
  <c r="BX144"/>
  <c r="BW144"/>
  <c r="BL144"/>
  <c r="BK144"/>
  <c r="BJ144"/>
  <c r="BE144"/>
  <c r="BD144"/>
  <c r="BC144"/>
  <c r="AY144"/>
  <c r="AU144"/>
  <c r="AT144"/>
  <c r="AS144"/>
  <c r="AO144"/>
  <c r="AN144"/>
  <c r="AM144"/>
  <c r="BY143"/>
  <c r="BX143"/>
  <c r="BW143"/>
  <c r="BL143"/>
  <c r="BK143"/>
  <c r="BJ143"/>
  <c r="BE143"/>
  <c r="BF143" s="1"/>
  <c r="BD143"/>
  <c r="BC143"/>
  <c r="AY143"/>
  <c r="AU143"/>
  <c r="AT143"/>
  <c r="AS143"/>
  <c r="AO143"/>
  <c r="AN143"/>
  <c r="AM143"/>
  <c r="BY142"/>
  <c r="BX142"/>
  <c r="BW142"/>
  <c r="BL142"/>
  <c r="BK142"/>
  <c r="BJ142"/>
  <c r="BE142"/>
  <c r="BF142" s="1"/>
  <c r="BD142"/>
  <c r="BC142"/>
  <c r="AY142"/>
  <c r="AU142"/>
  <c r="AT142"/>
  <c r="AS142"/>
  <c r="AO142"/>
  <c r="AN142"/>
  <c r="AM142"/>
  <c r="BY141"/>
  <c r="BX141"/>
  <c r="BW141"/>
  <c r="BL141"/>
  <c r="BK141"/>
  <c r="BJ141"/>
  <c r="BE141"/>
  <c r="BF141" s="1"/>
  <c r="BD141"/>
  <c r="BC141"/>
  <c r="AY141"/>
  <c r="AU141"/>
  <c r="AT141"/>
  <c r="AS141"/>
  <c r="AO141"/>
  <c r="AN141"/>
  <c r="AM141"/>
  <c r="BY140"/>
  <c r="BX140"/>
  <c r="BW140"/>
  <c r="BL140"/>
  <c r="BK140"/>
  <c r="BJ140"/>
  <c r="BF140"/>
  <c r="BE140"/>
  <c r="BF128" s="1"/>
  <c r="BD140"/>
  <c r="BC140"/>
  <c r="AY140"/>
  <c r="AU140"/>
  <c r="AT140"/>
  <c r="AS140"/>
  <c r="AO140"/>
  <c r="AN140"/>
  <c r="AM140"/>
  <c r="BY139"/>
  <c r="BX139"/>
  <c r="BW139"/>
  <c r="BL139"/>
  <c r="BK139"/>
  <c r="BJ139"/>
  <c r="BE139"/>
  <c r="BD139"/>
  <c r="BC139"/>
  <c r="AY139"/>
  <c r="AU139"/>
  <c r="AT139"/>
  <c r="AS139"/>
  <c r="AO139"/>
  <c r="AN139"/>
  <c r="AM139"/>
  <c r="BY138"/>
  <c r="BX138"/>
  <c r="BW138"/>
  <c r="BL138"/>
  <c r="BK138"/>
  <c r="BJ138"/>
  <c r="BE138"/>
  <c r="BD138"/>
  <c r="BC138"/>
  <c r="AY138"/>
  <c r="AU138"/>
  <c r="AT138"/>
  <c r="AS138"/>
  <c r="AO138"/>
  <c r="AN138"/>
  <c r="AM138"/>
  <c r="BY137"/>
  <c r="BX137"/>
  <c r="BW137"/>
  <c r="BL137"/>
  <c r="BK137"/>
  <c r="BJ137"/>
  <c r="BE137"/>
  <c r="BD137"/>
  <c r="BC137"/>
  <c r="AY137"/>
  <c r="AU137"/>
  <c r="AT137"/>
  <c r="AS137"/>
  <c r="AO137"/>
  <c r="AN137"/>
  <c r="AM137"/>
  <c r="BY136"/>
  <c r="BX136"/>
  <c r="BW136"/>
  <c r="BL136"/>
  <c r="BK136"/>
  <c r="BJ136"/>
  <c r="BE136"/>
  <c r="BF136" s="1"/>
  <c r="BD136"/>
  <c r="BC136"/>
  <c r="AY136"/>
  <c r="AU136"/>
  <c r="AT136"/>
  <c r="AS136"/>
  <c r="AO136"/>
  <c r="AN136"/>
  <c r="AM136"/>
  <c r="BY135"/>
  <c r="BX135"/>
  <c r="BW135"/>
  <c r="BL135"/>
  <c r="BK135"/>
  <c r="BJ135"/>
  <c r="BF135"/>
  <c r="BE135"/>
  <c r="BD135"/>
  <c r="BC135"/>
  <c r="AY135"/>
  <c r="AU135"/>
  <c r="AT135"/>
  <c r="AS135"/>
  <c r="AO135"/>
  <c r="AN135"/>
  <c r="AM135"/>
  <c r="BY134"/>
  <c r="BX134"/>
  <c r="BW134"/>
  <c r="BL134"/>
  <c r="BK134"/>
  <c r="BJ134"/>
  <c r="BE134"/>
  <c r="BF134" s="1"/>
  <c r="BD134"/>
  <c r="BC134"/>
  <c r="AY134"/>
  <c r="AU134"/>
  <c r="AT134"/>
  <c r="AS134"/>
  <c r="AO134"/>
  <c r="AN134"/>
  <c r="AM134"/>
  <c r="BY133"/>
  <c r="BX133"/>
  <c r="BW133"/>
  <c r="BL133"/>
  <c r="BK133"/>
  <c r="BJ133"/>
  <c r="BE133"/>
  <c r="BF133" s="1"/>
  <c r="BD133"/>
  <c r="BC133"/>
  <c r="AY133"/>
  <c r="AU133"/>
  <c r="AT133"/>
  <c r="AS133"/>
  <c r="AO133"/>
  <c r="AN133"/>
  <c r="AM133"/>
  <c r="BY132"/>
  <c r="BX132"/>
  <c r="BW132"/>
  <c r="BL132"/>
  <c r="BK132"/>
  <c r="BJ132"/>
  <c r="BE132"/>
  <c r="BD132"/>
  <c r="BC132"/>
  <c r="AY132"/>
  <c r="AU132"/>
  <c r="AT132"/>
  <c r="AS132"/>
  <c r="AO132"/>
  <c r="AN132"/>
  <c r="AM132"/>
  <c r="BY131"/>
  <c r="BX131"/>
  <c r="BW131"/>
  <c r="BL131"/>
  <c r="BK131"/>
  <c r="BJ131"/>
  <c r="BE131"/>
  <c r="BD131"/>
  <c r="BC131"/>
  <c r="AY131"/>
  <c r="AU131"/>
  <c r="AT131"/>
  <c r="AS131"/>
  <c r="AO131"/>
  <c r="AN131"/>
  <c r="AM131"/>
  <c r="BY130"/>
  <c r="BX130"/>
  <c r="BW130"/>
  <c r="BL130"/>
  <c r="BK130"/>
  <c r="BJ130"/>
  <c r="BE130"/>
  <c r="BD130"/>
  <c r="BC130"/>
  <c r="AY130"/>
  <c r="AU130"/>
  <c r="AT130"/>
  <c r="AS130"/>
  <c r="AO130"/>
  <c r="AN130"/>
  <c r="AM130"/>
  <c r="BY129"/>
  <c r="BX129"/>
  <c r="BW129"/>
  <c r="BL129"/>
  <c r="BK129"/>
  <c r="BJ129"/>
  <c r="BE129"/>
  <c r="BD129"/>
  <c r="BC129"/>
  <c r="AY129"/>
  <c r="AU129"/>
  <c r="AT129"/>
  <c r="AS129"/>
  <c r="AO129"/>
  <c r="AN129"/>
  <c r="AM129"/>
  <c r="BY128"/>
  <c r="BX128"/>
  <c r="BW128"/>
  <c r="BL128"/>
  <c r="BK128"/>
  <c r="BJ128"/>
  <c r="BE128"/>
  <c r="BD128"/>
  <c r="BC128"/>
  <c r="AY128"/>
  <c r="AU128"/>
  <c r="AT128"/>
  <c r="AS128"/>
  <c r="AO128"/>
  <c r="AN128"/>
  <c r="AM128"/>
  <c r="BY127"/>
  <c r="BX127"/>
  <c r="BW127"/>
  <c r="BL127"/>
  <c r="BK127"/>
  <c r="BJ127"/>
  <c r="BE127"/>
  <c r="BF127" s="1"/>
  <c r="BD127"/>
  <c r="BC127"/>
  <c r="AY127"/>
  <c r="AU127"/>
  <c r="AT127"/>
  <c r="AS127"/>
  <c r="AO127"/>
  <c r="AN127"/>
  <c r="AM127"/>
  <c r="BY126"/>
  <c r="BX126"/>
  <c r="BW126"/>
  <c r="BL126"/>
  <c r="BK126"/>
  <c r="BJ126"/>
  <c r="BF126"/>
  <c r="BE126"/>
  <c r="BD126"/>
  <c r="BC126"/>
  <c r="AY126"/>
  <c r="AU126"/>
  <c r="AT126"/>
  <c r="AS126"/>
  <c r="AO126"/>
  <c r="AN126"/>
  <c r="AM126"/>
  <c r="BY125"/>
  <c r="BX125"/>
  <c r="BW125"/>
  <c r="BL125"/>
  <c r="BK125"/>
  <c r="BJ125"/>
  <c r="BE125"/>
  <c r="BD125"/>
  <c r="BC125"/>
  <c r="AY125"/>
  <c r="AU125"/>
  <c r="AT125"/>
  <c r="AS125"/>
  <c r="AO125"/>
  <c r="AN125"/>
  <c r="AM125"/>
  <c r="BY124"/>
  <c r="BX124"/>
  <c r="BW124"/>
  <c r="BL124"/>
  <c r="BK124"/>
  <c r="BJ124"/>
  <c r="BE124"/>
  <c r="BD124"/>
  <c r="BC124"/>
  <c r="AY124"/>
  <c r="AU124"/>
  <c r="AT124"/>
  <c r="AS124"/>
  <c r="AO124"/>
  <c r="AN124"/>
  <c r="AM124"/>
  <c r="BY123"/>
  <c r="BX123"/>
  <c r="BW123"/>
  <c r="BL123"/>
  <c r="BK123"/>
  <c r="BJ123"/>
  <c r="BF123"/>
  <c r="BE123"/>
  <c r="BD123"/>
  <c r="BC123"/>
  <c r="AY123"/>
  <c r="AU123"/>
  <c r="AT123"/>
  <c r="AS123"/>
  <c r="AO123"/>
  <c r="AN123"/>
  <c r="AM123"/>
  <c r="BY122"/>
  <c r="BX122"/>
  <c r="BW122"/>
  <c r="BL122"/>
  <c r="BK122"/>
  <c r="BJ122"/>
  <c r="BE122"/>
  <c r="BD122"/>
  <c r="BC122"/>
  <c r="AY122"/>
  <c r="AU122"/>
  <c r="AT122"/>
  <c r="AS122"/>
  <c r="AO122"/>
  <c r="AN122"/>
  <c r="AM122"/>
  <c r="BY121"/>
  <c r="BX121"/>
  <c r="BW121"/>
  <c r="BL121"/>
  <c r="BK121"/>
  <c r="BJ121"/>
  <c r="BE121"/>
  <c r="BD121"/>
  <c r="BC121"/>
  <c r="AY121"/>
  <c r="AU121"/>
  <c r="AT121"/>
  <c r="AS121"/>
  <c r="AO121"/>
  <c r="AN121"/>
  <c r="AM121"/>
  <c r="BY120"/>
  <c r="BX120"/>
  <c r="BW120"/>
  <c r="BL120"/>
  <c r="BK120"/>
  <c r="BJ120"/>
  <c r="BE120"/>
  <c r="BF120" s="1"/>
  <c r="BD120"/>
  <c r="BC120"/>
  <c r="AY120"/>
  <c r="AU120"/>
  <c r="AT120"/>
  <c r="AS120"/>
  <c r="AO120"/>
  <c r="AN120"/>
  <c r="AM120"/>
  <c r="BY119"/>
  <c r="BX119"/>
  <c r="BW119"/>
  <c r="BL119"/>
  <c r="BK119"/>
  <c r="BJ119"/>
  <c r="BF119"/>
  <c r="BE119"/>
  <c r="BF107" s="1"/>
  <c r="BD119"/>
  <c r="BC119"/>
  <c r="AY119"/>
  <c r="AU119"/>
  <c r="AT119"/>
  <c r="AS119"/>
  <c r="AO119"/>
  <c r="AN119"/>
  <c r="AM119"/>
  <c r="BY118"/>
  <c r="BX118"/>
  <c r="BW118"/>
  <c r="BL118"/>
  <c r="BK118"/>
  <c r="BJ118"/>
  <c r="BE118"/>
  <c r="BF118" s="1"/>
  <c r="BD118"/>
  <c r="BC118"/>
  <c r="AY118"/>
  <c r="AU118"/>
  <c r="AT118"/>
  <c r="AS118"/>
  <c r="AO118"/>
  <c r="AN118"/>
  <c r="AM118"/>
  <c r="BY117"/>
  <c r="BX117"/>
  <c r="BW117"/>
  <c r="BL117"/>
  <c r="BK117"/>
  <c r="BJ117"/>
  <c r="BE117"/>
  <c r="BF117" s="1"/>
  <c r="BD117"/>
  <c r="BC117"/>
  <c r="AY117"/>
  <c r="AU117"/>
  <c r="AT117"/>
  <c r="AS117"/>
  <c r="AO117"/>
  <c r="AN117"/>
  <c r="AM117"/>
  <c r="BY116"/>
  <c r="BX116"/>
  <c r="BW116"/>
  <c r="BL116"/>
  <c r="BK116"/>
  <c r="BJ116"/>
  <c r="BF116"/>
  <c r="BE116"/>
  <c r="BD116"/>
  <c r="BC116"/>
  <c r="AY116"/>
  <c r="AU116"/>
  <c r="AT116"/>
  <c r="AS116"/>
  <c r="AO116"/>
  <c r="AN116"/>
  <c r="AM116"/>
  <c r="BY115"/>
  <c r="BX115"/>
  <c r="BW115"/>
  <c r="BL115"/>
  <c r="BK115"/>
  <c r="BJ115"/>
  <c r="BE115"/>
  <c r="BD115"/>
  <c r="BC115"/>
  <c r="AY115"/>
  <c r="AU115"/>
  <c r="AT115"/>
  <c r="AS115"/>
  <c r="AO115"/>
  <c r="AN115"/>
  <c r="AM115"/>
  <c r="BY114"/>
  <c r="BX114"/>
  <c r="BW114"/>
  <c r="BL114"/>
  <c r="BK114"/>
  <c r="BJ114"/>
  <c r="BE114"/>
  <c r="BF114" s="1"/>
  <c r="BD114"/>
  <c r="BC114"/>
  <c r="AY114"/>
  <c r="AU114"/>
  <c r="AT114"/>
  <c r="AS114"/>
  <c r="AO114"/>
  <c r="AN114"/>
  <c r="AM114"/>
  <c r="BY113"/>
  <c r="BX113"/>
  <c r="BW113"/>
  <c r="BL113"/>
  <c r="BK113"/>
  <c r="BJ113"/>
  <c r="BE113"/>
  <c r="BF113" s="1"/>
  <c r="BD113"/>
  <c r="BC113"/>
  <c r="AY113"/>
  <c r="AU113"/>
  <c r="AT113"/>
  <c r="AS113"/>
  <c r="AO113"/>
  <c r="AN113"/>
  <c r="AM113"/>
  <c r="BY112"/>
  <c r="BX112"/>
  <c r="BW112"/>
  <c r="BL112"/>
  <c r="BK112"/>
  <c r="BJ112"/>
  <c r="BE112"/>
  <c r="BF112" s="1"/>
  <c r="BD112"/>
  <c r="BC112"/>
  <c r="AY112"/>
  <c r="AU112"/>
  <c r="AT112"/>
  <c r="AS112"/>
  <c r="AO112"/>
  <c r="AN112"/>
  <c r="AM112"/>
  <c r="BY111"/>
  <c r="BX111"/>
  <c r="BW111"/>
  <c r="BL111"/>
  <c r="BK111"/>
  <c r="BJ111"/>
  <c r="BF111"/>
  <c r="BE111"/>
  <c r="BD111"/>
  <c r="BC111"/>
  <c r="AY111"/>
  <c r="AU111"/>
  <c r="AT111"/>
  <c r="AS111"/>
  <c r="AO111"/>
  <c r="AN111"/>
  <c r="AM111"/>
  <c r="BY110"/>
  <c r="BX110"/>
  <c r="BW110"/>
  <c r="BL110"/>
  <c r="BK110"/>
  <c r="BJ110"/>
  <c r="BE110"/>
  <c r="BF110" s="1"/>
  <c r="BD110"/>
  <c r="BC110"/>
  <c r="AY110"/>
  <c r="AU110"/>
  <c r="AT110"/>
  <c r="AS110"/>
  <c r="AO110"/>
  <c r="AN110"/>
  <c r="AM110"/>
  <c r="BY109"/>
  <c r="BX109"/>
  <c r="BW109"/>
  <c r="BL109"/>
  <c r="BK109"/>
  <c r="BJ109"/>
  <c r="BE109"/>
  <c r="BF109" s="1"/>
  <c r="BD109"/>
  <c r="BC109"/>
  <c r="AY109"/>
  <c r="AU109"/>
  <c r="AT109"/>
  <c r="AS109"/>
  <c r="AO109"/>
  <c r="AN109"/>
  <c r="AM109"/>
  <c r="BY108"/>
  <c r="BX108"/>
  <c r="BW108"/>
  <c r="BL108"/>
  <c r="BK108"/>
  <c r="BJ108"/>
  <c r="BE108"/>
  <c r="BD108"/>
  <c r="BC108"/>
  <c r="AY108"/>
  <c r="AU108"/>
  <c r="AT108"/>
  <c r="AS108"/>
  <c r="AO108"/>
  <c r="AN108"/>
  <c r="AM108"/>
  <c r="BY107"/>
  <c r="BX107"/>
  <c r="BW107"/>
  <c r="BL107"/>
  <c r="BK107"/>
  <c r="BJ107"/>
  <c r="BE107"/>
  <c r="BD107"/>
  <c r="BC107"/>
  <c r="AY107"/>
  <c r="AU107"/>
  <c r="AT107"/>
  <c r="AS107"/>
  <c r="AO107"/>
  <c r="AN107"/>
  <c r="AM107"/>
  <c r="BY106"/>
  <c r="BX106"/>
  <c r="BW106"/>
  <c r="BL106"/>
  <c r="BK106"/>
  <c r="BJ106"/>
  <c r="BE106"/>
  <c r="BF106" s="1"/>
  <c r="BD106"/>
  <c r="BC106"/>
  <c r="AY106"/>
  <c r="AU106"/>
  <c r="AT106"/>
  <c r="AS106"/>
  <c r="AO106"/>
  <c r="AN106"/>
  <c r="AM106"/>
  <c r="BY105"/>
  <c r="BX105"/>
  <c r="BW105"/>
  <c r="BL105"/>
  <c r="BK105"/>
  <c r="BJ105"/>
  <c r="BE105"/>
  <c r="BF105" s="1"/>
  <c r="BD105"/>
  <c r="BC105"/>
  <c r="AY105"/>
  <c r="AU105"/>
  <c r="AT105"/>
  <c r="AS105"/>
  <c r="AO105"/>
  <c r="AN105"/>
  <c r="AM105"/>
  <c r="BY104"/>
  <c r="BX104"/>
  <c r="BW104"/>
  <c r="BL104"/>
  <c r="BK104"/>
  <c r="BJ104"/>
  <c r="BF104"/>
  <c r="BE104"/>
  <c r="BD104"/>
  <c r="BC104"/>
  <c r="AY104"/>
  <c r="AU104"/>
  <c r="AT104"/>
  <c r="AS104"/>
  <c r="AO104"/>
  <c r="AN104"/>
  <c r="AM104"/>
  <c r="BY103"/>
  <c r="BX103"/>
  <c r="BW103"/>
  <c r="BL103"/>
  <c r="BK103"/>
  <c r="BJ103"/>
  <c r="BF103"/>
  <c r="BE103"/>
  <c r="BD103"/>
  <c r="BC103"/>
  <c r="AY103"/>
  <c r="AU103"/>
  <c r="AT103"/>
  <c r="AS103"/>
  <c r="AO103"/>
  <c r="AN103"/>
  <c r="AM103"/>
  <c r="BY102"/>
  <c r="BX102"/>
  <c r="BW102"/>
  <c r="BL102"/>
  <c r="BK102"/>
  <c r="BJ102"/>
  <c r="BE102"/>
  <c r="BD102"/>
  <c r="BC102"/>
  <c r="AY102"/>
  <c r="AU102"/>
  <c r="AT102"/>
  <c r="AS102"/>
  <c r="AO102"/>
  <c r="AN102"/>
  <c r="AM102"/>
  <c r="BY101"/>
  <c r="BX101"/>
  <c r="BW101"/>
  <c r="BL101"/>
  <c r="BK101"/>
  <c r="BJ101"/>
  <c r="BE101"/>
  <c r="BD101"/>
  <c r="BC101"/>
  <c r="AY101"/>
  <c r="AU101"/>
  <c r="AT101"/>
  <c r="AS101"/>
  <c r="AO101"/>
  <c r="AN101"/>
  <c r="AM101"/>
  <c r="BY100"/>
  <c r="BX100"/>
  <c r="BW100"/>
  <c r="BL100"/>
  <c r="BK100"/>
  <c r="BJ100"/>
  <c r="BE100"/>
  <c r="BD100"/>
  <c r="BC100"/>
  <c r="AY100"/>
  <c r="AU100"/>
  <c r="AT100"/>
  <c r="AS100"/>
  <c r="AO100"/>
  <c r="AN100"/>
  <c r="AM100"/>
  <c r="BY99"/>
  <c r="BX99"/>
  <c r="BW99"/>
  <c r="BL99"/>
  <c r="BK99"/>
  <c r="BJ99"/>
  <c r="BE99"/>
  <c r="BF99" s="1"/>
  <c r="BD99"/>
  <c r="BC99"/>
  <c r="AY99"/>
  <c r="AU99"/>
  <c r="AT99"/>
  <c r="AS99"/>
  <c r="AO99"/>
  <c r="AN99"/>
  <c r="AM99"/>
  <c r="BY98"/>
  <c r="BX98"/>
  <c r="BW98"/>
  <c r="BL98"/>
  <c r="BK98"/>
  <c r="BJ98"/>
  <c r="BF98"/>
  <c r="BE98"/>
  <c r="BD98"/>
  <c r="BC98"/>
  <c r="AY98"/>
  <c r="AU98"/>
  <c r="AT98"/>
  <c r="AS98"/>
  <c r="AO98"/>
  <c r="AN98"/>
  <c r="AM98"/>
  <c r="BY97"/>
  <c r="BX97"/>
  <c r="BW97"/>
  <c r="BL97"/>
  <c r="BK97"/>
  <c r="BJ97"/>
  <c r="BE97"/>
  <c r="BD97"/>
  <c r="BC97"/>
  <c r="AY97"/>
  <c r="AU97"/>
  <c r="AT97"/>
  <c r="AS97"/>
  <c r="AO97"/>
  <c r="AN97"/>
  <c r="AM97"/>
  <c r="BY96"/>
  <c r="BX96"/>
  <c r="BW96"/>
  <c r="BL96"/>
  <c r="BK96"/>
  <c r="BJ96"/>
  <c r="BF96"/>
  <c r="BE96"/>
  <c r="BD96"/>
  <c r="BC96"/>
  <c r="AY96"/>
  <c r="AU96"/>
  <c r="AT96"/>
  <c r="AS96"/>
  <c r="AO96"/>
  <c r="AN96"/>
  <c r="AM96"/>
  <c r="BY95"/>
  <c r="BX95"/>
  <c r="BW95"/>
  <c r="BL95"/>
  <c r="BK95"/>
  <c r="BJ95"/>
  <c r="BF95"/>
  <c r="BE95"/>
  <c r="BD95"/>
  <c r="BC95"/>
  <c r="AY95"/>
  <c r="AU95"/>
  <c r="AT95"/>
  <c r="AS95"/>
  <c r="AO95"/>
  <c r="AN95"/>
  <c r="AM95"/>
  <c r="BY94"/>
  <c r="BX94"/>
  <c r="BW94"/>
  <c r="BL94"/>
  <c r="BK94"/>
  <c r="BJ94"/>
  <c r="BE94"/>
  <c r="BF94" s="1"/>
  <c r="BD94"/>
  <c r="BC94"/>
  <c r="AY94"/>
  <c r="AU94"/>
  <c r="AT94"/>
  <c r="AS94"/>
  <c r="AO94"/>
  <c r="AN94"/>
  <c r="AM94"/>
  <c r="BY93"/>
  <c r="BX93"/>
  <c r="BW93"/>
  <c r="BL93"/>
  <c r="BK93"/>
  <c r="BJ93"/>
  <c r="BE93"/>
  <c r="BD93"/>
  <c r="BC93"/>
  <c r="AY93"/>
  <c r="AU93"/>
  <c r="AT93"/>
  <c r="AS93"/>
  <c r="AO93"/>
  <c r="AN93"/>
  <c r="AM93"/>
  <c r="BY92"/>
  <c r="BX92"/>
  <c r="BW92"/>
  <c r="BL92"/>
  <c r="BK92"/>
  <c r="BJ92"/>
  <c r="BF92"/>
  <c r="BE92"/>
  <c r="BD92"/>
  <c r="BC92"/>
  <c r="AY92"/>
  <c r="AU92"/>
  <c r="AT92"/>
  <c r="AS92"/>
  <c r="AO92"/>
  <c r="AN92"/>
  <c r="AM92"/>
  <c r="BY91"/>
  <c r="BX91"/>
  <c r="BW91"/>
  <c r="BL91"/>
  <c r="BK91"/>
  <c r="BJ91"/>
  <c r="BF91"/>
  <c r="BE91"/>
  <c r="BD91"/>
  <c r="BC91"/>
  <c r="AY91"/>
  <c r="AU91"/>
  <c r="AT91"/>
  <c r="AS91"/>
  <c r="AO91"/>
  <c r="AN91"/>
  <c r="AM91"/>
  <c r="BY90"/>
  <c r="BX90"/>
  <c r="BW90"/>
  <c r="BL90"/>
  <c r="BK90"/>
  <c r="BJ90"/>
  <c r="BE90"/>
  <c r="BF90" s="1"/>
  <c r="BD90"/>
  <c r="BC90"/>
  <c r="AY90"/>
  <c r="AU90"/>
  <c r="AT90"/>
  <c r="AS90"/>
  <c r="AO90"/>
  <c r="AN90"/>
  <c r="AM90"/>
  <c r="BY89"/>
  <c r="BX89"/>
  <c r="BW89"/>
  <c r="BL89"/>
  <c r="BK89"/>
  <c r="BJ89"/>
  <c r="BE89"/>
  <c r="BF89" s="1"/>
  <c r="BD89"/>
  <c r="BC89"/>
  <c r="AY89"/>
  <c r="AU89"/>
  <c r="AT89"/>
  <c r="AS89"/>
  <c r="AO89"/>
  <c r="AN89"/>
  <c r="AM89"/>
  <c r="BY88"/>
  <c r="BX88"/>
  <c r="BW88"/>
  <c r="BL88"/>
  <c r="BK88"/>
  <c r="BJ88"/>
  <c r="BE88"/>
  <c r="BF88" s="1"/>
  <c r="BD88"/>
  <c r="BC88"/>
  <c r="AY88"/>
  <c r="AU88"/>
  <c r="AT88"/>
  <c r="AS88"/>
  <c r="AO88"/>
  <c r="AN88"/>
  <c r="AM88"/>
  <c r="BY87"/>
  <c r="BX87"/>
  <c r="BW87"/>
  <c r="BL87"/>
  <c r="BK87"/>
  <c r="BJ87"/>
  <c r="BE87"/>
  <c r="BD87"/>
  <c r="BC87"/>
  <c r="AY87"/>
  <c r="AU87"/>
  <c r="AT87"/>
  <c r="AS87"/>
  <c r="AO87"/>
  <c r="AN87"/>
  <c r="AM87"/>
  <c r="BY86"/>
  <c r="BX86"/>
  <c r="BW86"/>
  <c r="BL86"/>
  <c r="BK86"/>
  <c r="BJ86"/>
  <c r="BE86"/>
  <c r="BD86"/>
  <c r="BC86"/>
  <c r="AY86"/>
  <c r="AU86"/>
  <c r="AT86"/>
  <c r="AS86"/>
  <c r="AO86"/>
  <c r="AN86"/>
  <c r="AM86"/>
  <c r="BY85"/>
  <c r="BX85"/>
  <c r="BW85"/>
  <c r="BL85"/>
  <c r="BK85"/>
  <c r="BJ85"/>
  <c r="BE85"/>
  <c r="BD85"/>
  <c r="BC85"/>
  <c r="AY85"/>
  <c r="AU85"/>
  <c r="AT85"/>
  <c r="AS85"/>
  <c r="AO85"/>
  <c r="AN85"/>
  <c r="AM85"/>
  <c r="BY84"/>
  <c r="BX84"/>
  <c r="BW84"/>
  <c r="BL84"/>
  <c r="BK84"/>
  <c r="BJ84"/>
  <c r="BE84"/>
  <c r="BF84" s="1"/>
  <c r="BD84"/>
  <c r="BC84"/>
  <c r="AY84"/>
  <c r="AU84"/>
  <c r="AT84"/>
  <c r="AS84"/>
  <c r="AO84"/>
  <c r="AN84"/>
  <c r="AM84"/>
  <c r="BY83"/>
  <c r="BX83"/>
  <c r="BW83"/>
  <c r="BL83"/>
  <c r="BK83"/>
  <c r="BJ83"/>
  <c r="BF83"/>
  <c r="BE83"/>
  <c r="BD83"/>
  <c r="BC83"/>
  <c r="AY83"/>
  <c r="AU83"/>
  <c r="AT83"/>
  <c r="AS83"/>
  <c r="AO83"/>
  <c r="AN83"/>
  <c r="AM83"/>
  <c r="BY82"/>
  <c r="BX82"/>
  <c r="BW82"/>
  <c r="BL82"/>
  <c r="BK82"/>
  <c r="BJ82"/>
  <c r="BE82"/>
  <c r="BD82"/>
  <c r="BC82"/>
  <c r="AY82"/>
  <c r="AU82"/>
  <c r="AT82"/>
  <c r="AS82"/>
  <c r="AO82"/>
  <c r="AN82"/>
  <c r="AM82"/>
  <c r="BY81"/>
  <c r="BX81"/>
  <c r="BW81"/>
  <c r="BL81"/>
  <c r="BK81"/>
  <c r="BJ81"/>
  <c r="BE81"/>
  <c r="BD81"/>
  <c r="BC81"/>
  <c r="AY81"/>
  <c r="AU81"/>
  <c r="AT81"/>
  <c r="AS81"/>
  <c r="AO81"/>
  <c r="AN81"/>
  <c r="AM81"/>
  <c r="BY80"/>
  <c r="BX80"/>
  <c r="BW80"/>
  <c r="BL80"/>
  <c r="BK80"/>
  <c r="BJ80"/>
  <c r="BE80"/>
  <c r="BF80" s="1"/>
  <c r="BD80"/>
  <c r="BC80"/>
  <c r="AY80"/>
  <c r="AU80"/>
  <c r="AT80"/>
  <c r="AS80"/>
  <c r="AO80"/>
  <c r="AN80"/>
  <c r="AM80"/>
  <c r="BY79"/>
  <c r="BX79"/>
  <c r="BW79"/>
  <c r="BL79"/>
  <c r="BK79"/>
  <c r="BJ79"/>
  <c r="BF79"/>
  <c r="BE79"/>
  <c r="BD79"/>
  <c r="BC79"/>
  <c r="AY79"/>
  <c r="AU79"/>
  <c r="AT79"/>
  <c r="AS79"/>
  <c r="AO79"/>
  <c r="AN79"/>
  <c r="AM79"/>
  <c r="BY78"/>
  <c r="BX78"/>
  <c r="BW78"/>
  <c r="BL78"/>
  <c r="BK78"/>
  <c r="BJ78"/>
  <c r="BE78"/>
  <c r="BF78" s="1"/>
  <c r="BD78"/>
  <c r="BC78"/>
  <c r="AY78"/>
  <c r="AU78"/>
  <c r="AT78"/>
  <c r="AS78"/>
  <c r="AO78"/>
  <c r="AN78"/>
  <c r="AM78"/>
  <c r="BY77"/>
  <c r="BX77"/>
  <c r="BW77"/>
  <c r="BL77"/>
  <c r="BK77"/>
  <c r="BJ77"/>
  <c r="BE77"/>
  <c r="BF77" s="1"/>
  <c r="BD77"/>
  <c r="BC77"/>
  <c r="AY77"/>
  <c r="AU77"/>
  <c r="AT77"/>
  <c r="AS77"/>
  <c r="AO77"/>
  <c r="AN77"/>
  <c r="AM77"/>
  <c r="BY76"/>
  <c r="BX76"/>
  <c r="BW76"/>
  <c r="BL76"/>
  <c r="BK76"/>
  <c r="BJ76"/>
  <c r="BE76"/>
  <c r="BD76"/>
  <c r="BC76"/>
  <c r="AY76"/>
  <c r="AU76"/>
  <c r="AT76"/>
  <c r="AS76"/>
  <c r="AO76"/>
  <c r="AN76"/>
  <c r="AM76"/>
  <c r="BY75"/>
  <c r="BX75"/>
  <c r="BW75"/>
  <c r="BL75"/>
  <c r="BK75"/>
  <c r="BJ75"/>
  <c r="BF75"/>
  <c r="BE75"/>
  <c r="BD75"/>
  <c r="BC75"/>
  <c r="AY75"/>
  <c r="AU75"/>
  <c r="AT75"/>
  <c r="AS75"/>
  <c r="AO75"/>
  <c r="AN75"/>
  <c r="AM75"/>
  <c r="BY74"/>
  <c r="BX74"/>
  <c r="BW74"/>
  <c r="BL74"/>
  <c r="BK74"/>
  <c r="BJ74"/>
  <c r="BE74"/>
  <c r="BF74" s="1"/>
  <c r="BD74"/>
  <c r="BC74"/>
  <c r="AY74"/>
  <c r="AU74"/>
  <c r="AT74"/>
  <c r="AS74"/>
  <c r="AO74"/>
  <c r="AN74"/>
  <c r="AM74"/>
  <c r="BY73"/>
  <c r="BX73"/>
  <c r="BW73"/>
  <c r="BL73"/>
  <c r="BK73"/>
  <c r="BJ73"/>
  <c r="BE73"/>
  <c r="BD73"/>
  <c r="BC73"/>
  <c r="AY73"/>
  <c r="AU73"/>
  <c r="AT73"/>
  <c r="AS73"/>
  <c r="AO73"/>
  <c r="AN73"/>
  <c r="AM73"/>
  <c r="BY72"/>
  <c r="BX72"/>
  <c r="BW72"/>
  <c r="BL72"/>
  <c r="BK72"/>
  <c r="BJ72"/>
  <c r="BE72"/>
  <c r="BD72"/>
  <c r="BC72"/>
  <c r="AY72"/>
  <c r="AU72"/>
  <c r="AT72"/>
  <c r="AS72"/>
  <c r="AO72"/>
  <c r="AN72"/>
  <c r="AM72"/>
  <c r="BY71"/>
  <c r="BX71"/>
  <c r="BW71"/>
  <c r="BL71"/>
  <c r="BK71"/>
  <c r="BJ71"/>
  <c r="BE71"/>
  <c r="BF71" s="1"/>
  <c r="BD71"/>
  <c r="BC71"/>
  <c r="AY71"/>
  <c r="AU71"/>
  <c r="AT71"/>
  <c r="AS71"/>
  <c r="AO71"/>
  <c r="AN71"/>
  <c r="AM71"/>
  <c r="BY70"/>
  <c r="BX70"/>
  <c r="BW70"/>
  <c r="BL70"/>
  <c r="BK70"/>
  <c r="BJ70"/>
  <c r="BF70"/>
  <c r="BE70"/>
  <c r="BF58" s="1"/>
  <c r="BD70"/>
  <c r="BC70"/>
  <c r="AY70"/>
  <c r="AU70"/>
  <c r="AT70"/>
  <c r="AS70"/>
  <c r="AO70"/>
  <c r="AN70"/>
  <c r="AM70"/>
  <c r="BY69"/>
  <c r="BX69"/>
  <c r="BW69"/>
  <c r="BL69"/>
  <c r="BK69"/>
  <c r="BJ69"/>
  <c r="BE69"/>
  <c r="BF69" s="1"/>
  <c r="BD69"/>
  <c r="BC69"/>
  <c r="AY69"/>
  <c r="AU69"/>
  <c r="AT69"/>
  <c r="AS69"/>
  <c r="AO69"/>
  <c r="AN69"/>
  <c r="AM69"/>
  <c r="BY68"/>
  <c r="BX68"/>
  <c r="BW68"/>
  <c r="BL68"/>
  <c r="BK68"/>
  <c r="BJ68"/>
  <c r="BE68"/>
  <c r="BD68"/>
  <c r="BC68"/>
  <c r="AY68"/>
  <c r="AU68"/>
  <c r="AT68"/>
  <c r="AS68"/>
  <c r="AO68"/>
  <c r="AN68"/>
  <c r="AM68"/>
  <c r="BY67"/>
  <c r="BX67"/>
  <c r="BW67"/>
  <c r="BL67"/>
  <c r="BK67"/>
  <c r="BJ67"/>
  <c r="BF67"/>
  <c r="BE67"/>
  <c r="BD67"/>
  <c r="BC67"/>
  <c r="AY67"/>
  <c r="AU67"/>
  <c r="AT67"/>
  <c r="AS67"/>
  <c r="AO67"/>
  <c r="AN67"/>
  <c r="AM67"/>
  <c r="BY66"/>
  <c r="BX66"/>
  <c r="BW66"/>
  <c r="BL66"/>
  <c r="BK66"/>
  <c r="BJ66"/>
  <c r="BE66"/>
  <c r="BF66" s="1"/>
  <c r="BD66"/>
  <c r="BC66"/>
  <c r="AY66"/>
  <c r="AU66"/>
  <c r="AT66"/>
  <c r="AS66"/>
  <c r="AO66"/>
  <c r="AN66"/>
  <c r="AM66"/>
  <c r="BY65"/>
  <c r="BX65"/>
  <c r="BW65"/>
  <c r="BL65"/>
  <c r="BK65"/>
  <c r="BJ65"/>
  <c r="BE65"/>
  <c r="BF65" s="1"/>
  <c r="BD65"/>
  <c r="BC65"/>
  <c r="AY65"/>
  <c r="AU65"/>
  <c r="AT65"/>
  <c r="AS65"/>
  <c r="AO65"/>
  <c r="AN65"/>
  <c r="AM65"/>
  <c r="BY64"/>
  <c r="BX64"/>
  <c r="BW64"/>
  <c r="BL64"/>
  <c r="BK64"/>
  <c r="BJ64"/>
  <c r="BF64"/>
  <c r="BE64"/>
  <c r="BD64"/>
  <c r="BC64"/>
  <c r="AY64"/>
  <c r="AU64"/>
  <c r="AT64"/>
  <c r="AS64"/>
  <c r="AO64"/>
  <c r="AN64"/>
  <c r="AM64"/>
  <c r="BY63"/>
  <c r="BX63"/>
  <c r="BW63"/>
  <c r="BL63"/>
  <c r="BK63"/>
  <c r="BJ63"/>
  <c r="BE63"/>
  <c r="BF63" s="1"/>
  <c r="BD63"/>
  <c r="BC63"/>
  <c r="AY63"/>
  <c r="AU63"/>
  <c r="AT63"/>
  <c r="AS63"/>
  <c r="AO63"/>
  <c r="AN63"/>
  <c r="AM63"/>
  <c r="BY62"/>
  <c r="BX62"/>
  <c r="BW62"/>
  <c r="BL62"/>
  <c r="BK62"/>
  <c r="BJ62"/>
  <c r="BF62"/>
  <c r="BE62"/>
  <c r="BD62"/>
  <c r="BC62"/>
  <c r="AY62"/>
  <c r="AU62"/>
  <c r="AT62"/>
  <c r="AS62"/>
  <c r="AO62"/>
  <c r="AN62"/>
  <c r="AM62"/>
  <c r="BY61"/>
  <c r="BX61"/>
  <c r="BW61"/>
  <c r="BL61"/>
  <c r="BK61"/>
  <c r="BJ61"/>
  <c r="BE61"/>
  <c r="BF61" s="1"/>
  <c r="BD61"/>
  <c r="BC61"/>
  <c r="AY61"/>
  <c r="AU61"/>
  <c r="AT61"/>
  <c r="AS61"/>
  <c r="AO61"/>
  <c r="AN61"/>
  <c r="AM61"/>
  <c r="BY60"/>
  <c r="BX60"/>
  <c r="BW60"/>
  <c r="BL60"/>
  <c r="BK60"/>
  <c r="BJ60"/>
  <c r="BE60"/>
  <c r="BD60"/>
  <c r="BC60"/>
  <c r="AY60"/>
  <c r="AU60"/>
  <c r="AT60"/>
  <c r="AS60"/>
  <c r="AO60"/>
  <c r="AN60"/>
  <c r="AM60"/>
  <c r="BY59"/>
  <c r="BX59"/>
  <c r="BW59"/>
  <c r="BL59"/>
  <c r="BK59"/>
  <c r="BJ59"/>
  <c r="BE59"/>
  <c r="BD59"/>
  <c r="BC59"/>
  <c r="AY59"/>
  <c r="AU59"/>
  <c r="AT59"/>
  <c r="AS59"/>
  <c r="AO59"/>
  <c r="AN59"/>
  <c r="AM59"/>
  <c r="BY58"/>
  <c r="BX58"/>
  <c r="BW58"/>
  <c r="BL58"/>
  <c r="BK58"/>
  <c r="BJ58"/>
  <c r="BE58"/>
  <c r="BD58"/>
  <c r="BC58"/>
  <c r="AY58"/>
  <c r="AU58"/>
  <c r="AT58"/>
  <c r="AS58"/>
  <c r="AO58"/>
  <c r="AN58"/>
  <c r="AM58"/>
  <c r="BY57"/>
  <c r="BX57"/>
  <c r="BW57"/>
  <c r="BL57"/>
  <c r="BK57"/>
  <c r="BJ57"/>
  <c r="BE57"/>
  <c r="BD57"/>
  <c r="BC57"/>
  <c r="AY57"/>
  <c r="AU57"/>
  <c r="AT57"/>
  <c r="AS57"/>
  <c r="AO57"/>
  <c r="AN57"/>
  <c r="AM57"/>
  <c r="BY56"/>
  <c r="BX56"/>
  <c r="BW56"/>
  <c r="BL56"/>
  <c r="BK56"/>
  <c r="BJ56"/>
  <c r="BE56"/>
  <c r="BD56"/>
  <c r="BC56"/>
  <c r="AY56"/>
  <c r="AU56"/>
  <c r="AT56"/>
  <c r="AS56"/>
  <c r="AO56"/>
  <c r="AN56"/>
  <c r="AM56"/>
  <c r="BY55"/>
  <c r="BX55"/>
  <c r="BW55"/>
  <c r="BS55"/>
  <c r="BL55"/>
  <c r="BK55"/>
  <c r="BJ55"/>
  <c r="BF55"/>
  <c r="BE55"/>
  <c r="BD55"/>
  <c r="BC55"/>
  <c r="AY55"/>
  <c r="AU55"/>
  <c r="AT55"/>
  <c r="AS55"/>
  <c r="AO55"/>
  <c r="AN55"/>
  <c r="AM55"/>
  <c r="BY54"/>
  <c r="BX54"/>
  <c r="BW54"/>
  <c r="BL54"/>
  <c r="BK54"/>
  <c r="BJ54"/>
  <c r="BF54"/>
  <c r="BE54"/>
  <c r="BD54"/>
  <c r="BC54"/>
  <c r="AY54"/>
  <c r="AU54"/>
  <c r="AT54"/>
  <c r="AS54"/>
  <c r="AO54"/>
  <c r="AN54"/>
  <c r="AM54"/>
  <c r="BY53"/>
  <c r="BX53"/>
  <c r="BW53"/>
  <c r="BL53"/>
  <c r="BK53"/>
  <c r="BJ53"/>
  <c r="BE53"/>
  <c r="BD53"/>
  <c r="BC53"/>
  <c r="AY53"/>
  <c r="AU53"/>
  <c r="AT53"/>
  <c r="AS53"/>
  <c r="AO53"/>
  <c r="AN53"/>
  <c r="AM53"/>
  <c r="BY52"/>
  <c r="BX52"/>
  <c r="BW52"/>
  <c r="BL52"/>
  <c r="BK52"/>
  <c r="BJ52"/>
  <c r="BE52"/>
  <c r="BD52"/>
  <c r="BC52"/>
  <c r="AY52"/>
  <c r="AU52"/>
  <c r="AT52"/>
  <c r="AS52"/>
  <c r="AO52"/>
  <c r="AN52"/>
  <c r="AM52"/>
  <c r="BY51"/>
  <c r="BX51"/>
  <c r="BW51"/>
  <c r="BL51"/>
  <c r="BK51"/>
  <c r="BJ51"/>
  <c r="BE51"/>
  <c r="BD51"/>
  <c r="BC51"/>
  <c r="AY51"/>
  <c r="AU51"/>
  <c r="AT51"/>
  <c r="AS51"/>
  <c r="AO51"/>
  <c r="AN51"/>
  <c r="AM51"/>
  <c r="BY50"/>
  <c r="BX50"/>
  <c r="BW50"/>
  <c r="BL50"/>
  <c r="BK50"/>
  <c r="BJ50"/>
  <c r="BE50"/>
  <c r="BF50" s="1"/>
  <c r="BD50"/>
  <c r="BC50"/>
  <c r="AY50"/>
  <c r="AU50"/>
  <c r="AT50"/>
  <c r="AS50"/>
  <c r="AO50"/>
  <c r="AN50"/>
  <c r="AM50"/>
  <c r="BY49"/>
  <c r="BX49"/>
  <c r="BW49"/>
  <c r="BL49"/>
  <c r="BK49"/>
  <c r="BJ49"/>
  <c r="BE49"/>
  <c r="BF49" s="1"/>
  <c r="BD49"/>
  <c r="BC49"/>
  <c r="AY49"/>
  <c r="AU49"/>
  <c r="AT49"/>
  <c r="AS49"/>
  <c r="AO49"/>
  <c r="AN49"/>
  <c r="AM49"/>
  <c r="BY48"/>
  <c r="BX48"/>
  <c r="BW48"/>
  <c r="BL48"/>
  <c r="BK48"/>
  <c r="BJ48"/>
  <c r="BE48"/>
  <c r="BD48"/>
  <c r="BC48"/>
  <c r="AY48"/>
  <c r="AU48"/>
  <c r="AT48"/>
  <c r="AS48"/>
  <c r="AO48"/>
  <c r="AN48"/>
  <c r="AM48"/>
  <c r="BY47"/>
  <c r="BX47"/>
  <c r="BW47"/>
  <c r="BL47"/>
  <c r="BK47"/>
  <c r="BJ47"/>
  <c r="BF47"/>
  <c r="BE47"/>
  <c r="BD47"/>
  <c r="BC47"/>
  <c r="AY47"/>
  <c r="AU47"/>
  <c r="AT47"/>
  <c r="AS47"/>
  <c r="AO47"/>
  <c r="AN47"/>
  <c r="AM47"/>
  <c r="BY46"/>
  <c r="BX46"/>
  <c r="BW46"/>
  <c r="BL46"/>
  <c r="BK46"/>
  <c r="BJ46"/>
  <c r="BF46"/>
  <c r="BE46"/>
  <c r="BD46"/>
  <c r="BC46"/>
  <c r="AY46"/>
  <c r="AU46"/>
  <c r="AT46"/>
  <c r="AS46"/>
  <c r="AO46"/>
  <c r="AN46"/>
  <c r="AM46"/>
  <c r="BY45"/>
  <c r="BX45"/>
  <c r="BW45"/>
  <c r="BL45"/>
  <c r="BK45"/>
  <c r="BJ45"/>
  <c r="BE45"/>
  <c r="BF45" s="1"/>
  <c r="BD45"/>
  <c r="BC45"/>
  <c r="AY45"/>
  <c r="AU45"/>
  <c r="AT45"/>
  <c r="AS45"/>
  <c r="AO45"/>
  <c r="AN45"/>
  <c r="AM45"/>
  <c r="BY44"/>
  <c r="BX44"/>
  <c r="BW44"/>
  <c r="BL44"/>
  <c r="BK44"/>
  <c r="BJ44"/>
  <c r="BF44"/>
  <c r="BE44"/>
  <c r="BD44"/>
  <c r="BC44"/>
  <c r="AY44"/>
  <c r="AU44"/>
  <c r="AT44"/>
  <c r="AS44"/>
  <c r="AO44"/>
  <c r="AN44"/>
  <c r="AM44"/>
  <c r="BY43"/>
  <c r="BX43"/>
  <c r="BW43"/>
  <c r="BL43"/>
  <c r="BK43"/>
  <c r="BJ43"/>
  <c r="BE43"/>
  <c r="BF43" s="1"/>
  <c r="BD43"/>
  <c r="BC43"/>
  <c r="AY43"/>
  <c r="AU43"/>
  <c r="AT43"/>
  <c r="AS43"/>
  <c r="AO43"/>
  <c r="AN43"/>
  <c r="AM43"/>
  <c r="BY42"/>
  <c r="BX42"/>
  <c r="BW42"/>
  <c r="BL42"/>
  <c r="BK42"/>
  <c r="BJ42"/>
  <c r="BE42"/>
  <c r="BF42" s="1"/>
  <c r="BD42"/>
  <c r="BC42"/>
  <c r="AY42"/>
  <c r="AU42"/>
  <c r="AT42"/>
  <c r="AS42"/>
  <c r="AO42"/>
  <c r="AN42"/>
  <c r="AM42"/>
  <c r="BY41"/>
  <c r="BX41"/>
  <c r="BW41"/>
  <c r="BL41"/>
  <c r="BK41"/>
  <c r="BJ41"/>
  <c r="BE41"/>
  <c r="BF41" s="1"/>
  <c r="BD41"/>
  <c r="BC41"/>
  <c r="AY41"/>
  <c r="AU41"/>
  <c r="AT41"/>
  <c r="AS41"/>
  <c r="AO41"/>
  <c r="AN41"/>
  <c r="AM41"/>
  <c r="BY40"/>
  <c r="BX40"/>
  <c r="BW40"/>
  <c r="BL40"/>
  <c r="BK40"/>
  <c r="BJ40"/>
  <c r="BF40"/>
  <c r="BE40"/>
  <c r="BD40"/>
  <c r="BC40"/>
  <c r="AY40"/>
  <c r="AU40"/>
  <c r="AT40"/>
  <c r="AS40"/>
  <c r="AO40"/>
  <c r="AN40"/>
  <c r="AM40"/>
  <c r="BY39"/>
  <c r="BX39"/>
  <c r="BW39"/>
  <c r="BL39"/>
  <c r="BK39"/>
  <c r="BJ39"/>
  <c r="BF39"/>
  <c r="BE39"/>
  <c r="BD39"/>
  <c r="BC39"/>
  <c r="AY39"/>
  <c r="AU39"/>
  <c r="AT39"/>
  <c r="AS39"/>
  <c r="AO39"/>
  <c r="AN39"/>
  <c r="AM39"/>
  <c r="BY38"/>
  <c r="BX38"/>
  <c r="BW38"/>
  <c r="BL38"/>
  <c r="BK38"/>
  <c r="BJ38"/>
  <c r="BE38"/>
  <c r="BD38"/>
  <c r="BC38"/>
  <c r="AY38"/>
  <c r="AU38"/>
  <c r="AT38"/>
  <c r="AS38"/>
  <c r="AO38"/>
  <c r="AN38"/>
  <c r="AM38"/>
  <c r="BY37"/>
  <c r="BX37"/>
  <c r="BW37"/>
  <c r="BL37"/>
  <c r="BK37"/>
  <c r="BJ37"/>
  <c r="BE37"/>
  <c r="BD37"/>
  <c r="BC37"/>
  <c r="AY37"/>
  <c r="AU37"/>
  <c r="AT37"/>
  <c r="AS37"/>
  <c r="AO37"/>
  <c r="AN37"/>
  <c r="AM37"/>
  <c r="BY36"/>
  <c r="BX36"/>
  <c r="BW36"/>
  <c r="BL36"/>
  <c r="BK36"/>
  <c r="BJ36"/>
  <c r="BE36"/>
  <c r="BF36" s="1"/>
  <c r="BD36"/>
  <c r="BC36"/>
  <c r="AY36"/>
  <c r="AU36"/>
  <c r="AT36"/>
  <c r="AS36"/>
  <c r="AO36"/>
  <c r="AN36"/>
  <c r="AM36"/>
  <c r="BY35"/>
  <c r="BX35"/>
  <c r="BW35"/>
  <c r="BL35"/>
  <c r="BK35"/>
  <c r="BJ35"/>
  <c r="BF35"/>
  <c r="BE35"/>
  <c r="BD35"/>
  <c r="BC35"/>
  <c r="AY35"/>
  <c r="AU35"/>
  <c r="AT35"/>
  <c r="AS35"/>
  <c r="AO35"/>
  <c r="AN35"/>
  <c r="AM35"/>
  <c r="BY34"/>
  <c r="BX34"/>
  <c r="BW34"/>
  <c r="BL34"/>
  <c r="BK34"/>
  <c r="BJ34"/>
  <c r="BF34"/>
  <c r="BE34"/>
  <c r="BD34"/>
  <c r="BC34"/>
  <c r="AY34"/>
  <c r="AU34"/>
  <c r="AT34"/>
  <c r="AS34"/>
  <c r="AO34"/>
  <c r="AN34"/>
  <c r="AM34"/>
  <c r="BY33"/>
  <c r="BX33"/>
  <c r="BW33"/>
  <c r="BL33"/>
  <c r="BK33"/>
  <c r="BJ33"/>
  <c r="BE33"/>
  <c r="BD33"/>
  <c r="BC33"/>
  <c r="AY33"/>
  <c r="AU33"/>
  <c r="AT33"/>
  <c r="AS33"/>
  <c r="AO33"/>
  <c r="AN33"/>
  <c r="AM33"/>
  <c r="BY32"/>
  <c r="BX32"/>
  <c r="BW32"/>
  <c r="BL32"/>
  <c r="BK32"/>
  <c r="BJ32"/>
  <c r="BF32"/>
  <c r="BE32"/>
  <c r="BD32"/>
  <c r="BC32"/>
  <c r="AY32"/>
  <c r="AU32"/>
  <c r="AT32"/>
  <c r="AS32"/>
  <c r="AO32"/>
  <c r="AN32"/>
  <c r="AM32"/>
  <c r="BY31"/>
  <c r="BX31"/>
  <c r="BW31"/>
  <c r="BL31"/>
  <c r="BK31"/>
  <c r="BJ31"/>
  <c r="BE31"/>
  <c r="BF31" s="1"/>
  <c r="BD31"/>
  <c r="BC31"/>
  <c r="AY31"/>
  <c r="AU31"/>
  <c r="AT31"/>
  <c r="AS31"/>
  <c r="AO31"/>
  <c r="AN31"/>
  <c r="AM31"/>
  <c r="BY30"/>
  <c r="BX30"/>
  <c r="BW30"/>
  <c r="BL30"/>
  <c r="BK30"/>
  <c r="BJ30"/>
  <c r="BF30"/>
  <c r="BE30"/>
  <c r="BF18" s="1"/>
  <c r="BD30"/>
  <c r="BC30"/>
  <c r="AY30"/>
  <c r="AU30"/>
  <c r="AT30"/>
  <c r="AS30"/>
  <c r="AO30"/>
  <c r="AN30"/>
  <c r="AM30"/>
  <c r="BY29"/>
  <c r="BX29"/>
  <c r="BW29"/>
  <c r="BL29"/>
  <c r="BK29"/>
  <c r="BJ29"/>
  <c r="BE29"/>
  <c r="BD29"/>
  <c r="BC29"/>
  <c r="AY29"/>
  <c r="AU29"/>
  <c r="AT29"/>
  <c r="AS29"/>
  <c r="AO29"/>
  <c r="AN29"/>
  <c r="AM29"/>
  <c r="BY28"/>
  <c r="BX28"/>
  <c r="BW28"/>
  <c r="BL28"/>
  <c r="BK28"/>
  <c r="BJ28"/>
  <c r="BF28"/>
  <c r="BE28"/>
  <c r="BD28"/>
  <c r="BC28"/>
  <c r="AY28"/>
  <c r="AU28"/>
  <c r="AT28"/>
  <c r="AS28"/>
  <c r="AO28"/>
  <c r="AN28"/>
  <c r="AM28"/>
  <c r="BY27"/>
  <c r="BX27"/>
  <c r="BW27"/>
  <c r="BL27"/>
  <c r="BK27"/>
  <c r="BJ27"/>
  <c r="BF27"/>
  <c r="BE27"/>
  <c r="BD27"/>
  <c r="BC27"/>
  <c r="AY27"/>
  <c r="AU27"/>
  <c r="AT27"/>
  <c r="AS27"/>
  <c r="AO27"/>
  <c r="AN27"/>
  <c r="AM27"/>
  <c r="BY26"/>
  <c r="BX26"/>
  <c r="BW26"/>
  <c r="BL26"/>
  <c r="BK26"/>
  <c r="BJ26"/>
  <c r="BE26"/>
  <c r="BF26" s="1"/>
  <c r="BD26"/>
  <c r="BC26"/>
  <c r="AY26"/>
  <c r="AU26"/>
  <c r="AT26"/>
  <c r="AS26"/>
  <c r="AO26"/>
  <c r="AN26"/>
  <c r="AM26"/>
  <c r="BY25"/>
  <c r="BX25"/>
  <c r="BW25"/>
  <c r="BL25"/>
  <c r="BK25"/>
  <c r="BJ25"/>
  <c r="BF25"/>
  <c r="BE25"/>
  <c r="BD25"/>
  <c r="BC25"/>
  <c r="AY25"/>
  <c r="AU25"/>
  <c r="AT25"/>
  <c r="AS25"/>
  <c r="AO25"/>
  <c r="AN25"/>
  <c r="AM25"/>
  <c r="BY24"/>
  <c r="BX24"/>
  <c r="BW24"/>
  <c r="BL24"/>
  <c r="BK24"/>
  <c r="BJ24"/>
  <c r="BE24"/>
  <c r="BD24"/>
  <c r="BC24"/>
  <c r="AY24"/>
  <c r="AU24"/>
  <c r="AT24"/>
  <c r="AS24"/>
  <c r="AO24"/>
  <c r="AN24"/>
  <c r="AM24"/>
  <c r="BY23"/>
  <c r="BX23"/>
  <c r="BW23"/>
  <c r="BL23"/>
  <c r="BK23"/>
  <c r="BJ23"/>
  <c r="BE23"/>
  <c r="BF23" s="1"/>
  <c r="BD23"/>
  <c r="BC23"/>
  <c r="AY23"/>
  <c r="AU23"/>
  <c r="AT23"/>
  <c r="AS23"/>
  <c r="AO23"/>
  <c r="AN23"/>
  <c r="AM23"/>
  <c r="BY22"/>
  <c r="BX22"/>
  <c r="BW22"/>
  <c r="BL22"/>
  <c r="BK22"/>
  <c r="BJ22"/>
  <c r="BE22"/>
  <c r="BF10" s="1"/>
  <c r="BD22"/>
  <c r="BC22"/>
  <c r="AY22"/>
  <c r="AU22"/>
  <c r="AT22"/>
  <c r="AS22"/>
  <c r="AO22"/>
  <c r="AN22"/>
  <c r="AM22"/>
  <c r="BY21"/>
  <c r="BX21"/>
  <c r="BW21"/>
  <c r="BL21"/>
  <c r="BK21"/>
  <c r="BJ21"/>
  <c r="BE21"/>
  <c r="BD21"/>
  <c r="BC21"/>
  <c r="AY21"/>
  <c r="AU21"/>
  <c r="AT21"/>
  <c r="AS21"/>
  <c r="AO21"/>
  <c r="AN21"/>
  <c r="AM21"/>
  <c r="BY20"/>
  <c r="BX20"/>
  <c r="BW20"/>
  <c r="BL20"/>
  <c r="BK20"/>
  <c r="BJ20"/>
  <c r="BF20"/>
  <c r="BE20"/>
  <c r="BD20"/>
  <c r="BC20"/>
  <c r="AY20"/>
  <c r="AU20"/>
  <c r="AT20"/>
  <c r="AS20"/>
  <c r="AO20"/>
  <c r="AN20"/>
  <c r="AM20"/>
  <c r="BY19"/>
  <c r="BX19"/>
  <c r="BW19"/>
  <c r="BL19"/>
  <c r="BK19"/>
  <c r="BJ19"/>
  <c r="BE19"/>
  <c r="BD19"/>
  <c r="BC19"/>
  <c r="AY19"/>
  <c r="AU19"/>
  <c r="AT19"/>
  <c r="AS19"/>
  <c r="AO19"/>
  <c r="AN19"/>
  <c r="AM19"/>
  <c r="BY18"/>
  <c r="BX18"/>
  <c r="BW18"/>
  <c r="BL18"/>
  <c r="BK18"/>
  <c r="BJ18"/>
  <c r="BE18"/>
  <c r="BD18"/>
  <c r="BC18"/>
  <c r="AY18"/>
  <c r="AU18"/>
  <c r="AT18"/>
  <c r="AS18"/>
  <c r="AO18"/>
  <c r="AN18"/>
  <c r="AM18"/>
  <c r="BY17"/>
  <c r="BX17"/>
  <c r="BW17"/>
  <c r="BL17"/>
  <c r="BK17"/>
  <c r="BJ17"/>
  <c r="BE17"/>
  <c r="BF17" s="1"/>
  <c r="BD17"/>
  <c r="BC17"/>
  <c r="AY17"/>
  <c r="AU17"/>
  <c r="AT17"/>
  <c r="AS17"/>
  <c r="AO17"/>
  <c r="AN17"/>
  <c r="AM17"/>
  <c r="BY16"/>
  <c r="BX16"/>
  <c r="BW16"/>
  <c r="BL16"/>
  <c r="BK16"/>
  <c r="BJ16"/>
  <c r="BE16"/>
  <c r="BF16" s="1"/>
  <c r="BD16"/>
  <c r="BC16"/>
  <c r="AY16"/>
  <c r="AU16"/>
  <c r="AT16"/>
  <c r="AS16"/>
  <c r="AO16"/>
  <c r="AN16"/>
  <c r="AM16"/>
  <c r="BY15"/>
  <c r="BX15"/>
  <c r="BW15"/>
  <c r="BL15"/>
  <c r="BK15"/>
  <c r="BJ15"/>
  <c r="BE15"/>
  <c r="BF15" s="1"/>
  <c r="BD15"/>
  <c r="BC15"/>
  <c r="AY15"/>
  <c r="AU15"/>
  <c r="AT15"/>
  <c r="AS15"/>
  <c r="AO15"/>
  <c r="AN15"/>
  <c r="AM15"/>
  <c r="BY14"/>
  <c r="BX14"/>
  <c r="BW14"/>
  <c r="BL14"/>
  <c r="BK14"/>
  <c r="BJ14"/>
  <c r="BF14"/>
  <c r="BE14"/>
  <c r="BD14"/>
  <c r="BC14"/>
  <c r="AY14"/>
  <c r="AU14"/>
  <c r="AT14"/>
  <c r="AS14"/>
  <c r="AO14"/>
  <c r="AN14"/>
  <c r="AM14"/>
  <c r="BY13"/>
  <c r="BX13"/>
  <c r="BW13"/>
  <c r="BL13"/>
  <c r="BK13"/>
  <c r="BJ13"/>
  <c r="BF13"/>
  <c r="BE13"/>
  <c r="BD13"/>
  <c r="BC13"/>
  <c r="AY13"/>
  <c r="AU13"/>
  <c r="AT13"/>
  <c r="AS13"/>
  <c r="AO13"/>
  <c r="AN13"/>
  <c r="AM13"/>
  <c r="BY12"/>
  <c r="BX12"/>
  <c r="BW12"/>
  <c r="BL12"/>
  <c r="BK12"/>
  <c r="BJ12"/>
  <c r="BE12"/>
  <c r="BD12"/>
  <c r="BC12"/>
  <c r="AY12"/>
  <c r="AU12"/>
  <c r="AT12"/>
  <c r="AS12"/>
  <c r="AO12"/>
  <c r="AN12"/>
  <c r="AM12"/>
  <c r="BY11"/>
  <c r="BX11"/>
  <c r="BW11"/>
  <c r="BL11"/>
  <c r="BK11"/>
  <c r="BJ11"/>
  <c r="BE11"/>
  <c r="BD11"/>
  <c r="BC11"/>
  <c r="AY11"/>
  <c r="AU11"/>
  <c r="AT11"/>
  <c r="AS11"/>
  <c r="AO11"/>
  <c r="AN11"/>
  <c r="AM11"/>
  <c r="BY10"/>
  <c r="BX10"/>
  <c r="BW10"/>
  <c r="BL10"/>
  <c r="BK10"/>
  <c r="BJ10"/>
  <c r="BE10"/>
  <c r="BD10"/>
  <c r="BC10"/>
  <c r="AY10"/>
  <c r="AU10"/>
  <c r="AT10"/>
  <c r="AS10"/>
  <c r="AO10"/>
  <c r="AN10"/>
  <c r="AM10"/>
  <c r="BY9"/>
  <c r="BX9"/>
  <c r="BW9"/>
  <c r="BL9"/>
  <c r="BK9"/>
  <c r="BJ9"/>
  <c r="BE9"/>
  <c r="BF9" s="1"/>
  <c r="BD9"/>
  <c r="BC9"/>
  <c r="AY9"/>
  <c r="AU9"/>
  <c r="AT9"/>
  <c r="AS9"/>
  <c r="AO9"/>
  <c r="AN9"/>
  <c r="AM9"/>
  <c r="BY8"/>
  <c r="BX8"/>
  <c r="BW8"/>
  <c r="BL8"/>
  <c r="BK8"/>
  <c r="BJ8"/>
  <c r="BF8"/>
  <c r="BE8"/>
  <c r="BD8"/>
  <c r="BC8"/>
  <c r="AY8"/>
  <c r="AU8"/>
  <c r="AT8"/>
  <c r="AS8"/>
  <c r="AO8"/>
  <c r="AN8"/>
  <c r="AM8"/>
  <c r="BY7"/>
  <c r="BX7"/>
  <c r="BW7"/>
  <c r="BF59" l="1"/>
  <c r="BF48"/>
  <c r="BF82"/>
  <c r="BF108"/>
  <c r="BF124"/>
  <c r="BF131"/>
  <c r="BF139"/>
  <c r="BF156"/>
  <c r="BF174"/>
  <c r="BF257"/>
  <c r="BF258"/>
  <c r="BF302"/>
  <c r="BF320"/>
  <c r="BF327"/>
  <c r="BF377"/>
  <c r="BF378"/>
  <c r="BF386"/>
  <c r="BF395"/>
  <c r="BF410"/>
  <c r="BF429"/>
  <c r="BF436"/>
  <c r="BF527"/>
  <c r="BF548"/>
  <c r="BF558"/>
  <c r="BF576"/>
  <c r="BF586"/>
  <c r="BF584"/>
  <c r="BF606"/>
  <c r="BF620"/>
  <c r="BF623"/>
  <c r="BF625"/>
  <c r="BF630"/>
  <c r="BF11"/>
  <c r="BF19"/>
  <c r="BF22"/>
  <c r="BF38"/>
  <c r="BF51"/>
  <c r="BF87"/>
  <c r="BF102"/>
  <c r="BF115"/>
  <c r="BF122"/>
  <c r="BF129"/>
  <c r="BF130"/>
  <c r="BF138"/>
  <c r="BF146"/>
  <c r="BF164"/>
  <c r="BF172"/>
  <c r="BF173"/>
  <c r="BF191"/>
  <c r="BF205"/>
  <c r="BF206"/>
  <c r="BF212"/>
  <c r="BF226"/>
  <c r="BF233"/>
  <c r="BF234"/>
  <c r="BF239"/>
  <c r="BF265"/>
  <c r="BF271"/>
  <c r="BF285"/>
  <c r="BF286"/>
  <c r="BF300"/>
  <c r="BF310"/>
  <c r="BF308"/>
  <c r="BF343"/>
  <c r="BF359"/>
  <c r="BF385"/>
  <c r="BF394"/>
  <c r="BF409"/>
  <c r="BF425"/>
  <c r="BF426"/>
  <c r="BF526"/>
  <c r="BF556"/>
  <c r="BF557"/>
  <c r="BF573"/>
  <c r="BF574"/>
  <c r="BF593"/>
  <c r="BF594"/>
  <c r="BF613"/>
  <c r="BF628"/>
  <c r="BF37"/>
  <c r="BF56"/>
  <c r="BF52"/>
  <c r="BF72"/>
  <c r="BF85"/>
  <c r="BF86"/>
  <c r="BF100"/>
  <c r="BF101"/>
  <c r="BF121"/>
  <c r="BF137"/>
  <c r="BF144"/>
  <c r="BF154"/>
  <c r="BF152"/>
  <c r="BF169"/>
  <c r="BF170"/>
  <c r="BF189"/>
  <c r="BF190"/>
  <c r="BF225"/>
  <c r="BF254"/>
  <c r="BF317"/>
  <c r="BF318"/>
  <c r="BF325"/>
  <c r="BF333"/>
  <c r="BF340"/>
  <c r="BF342"/>
  <c r="BF356"/>
  <c r="BF358"/>
  <c r="BF374"/>
  <c r="BF400"/>
  <c r="BF401"/>
  <c r="BF402"/>
  <c r="BF434"/>
  <c r="BF540"/>
  <c r="BF553"/>
  <c r="BF554"/>
  <c r="BF561"/>
  <c r="BF581"/>
  <c r="BF589"/>
  <c r="BF590"/>
  <c r="BF621"/>
  <c r="BF624"/>
  <c r="BF614"/>
  <c r="AF23"/>
  <c r="BF53"/>
  <c r="BF76"/>
  <c r="BF93"/>
  <c r="BF196"/>
  <c r="BF240"/>
  <c r="BF352"/>
  <c r="BF457"/>
  <c r="BF473"/>
  <c r="BF489"/>
  <c r="BF505"/>
  <c r="BF521"/>
  <c r="BF544"/>
  <c r="BF564"/>
  <c r="BF600"/>
  <c r="BF609"/>
  <c r="BF617"/>
  <c r="BF68"/>
  <c r="BF97"/>
  <c r="BF132"/>
  <c r="BF153"/>
  <c r="BF160"/>
  <c r="BF217"/>
  <c r="BF232"/>
  <c r="BF268"/>
  <c r="BF309"/>
  <c r="BF316"/>
  <c r="BF336"/>
  <c r="BF388"/>
  <c r="BF420"/>
  <c r="BF428"/>
  <c r="BF461"/>
  <c r="BF477"/>
  <c r="BF493"/>
  <c r="BF509"/>
  <c r="BF525"/>
  <c r="BF585"/>
  <c r="BF592"/>
  <c r="BF21"/>
  <c r="BF33"/>
  <c r="BF12"/>
  <c r="BF24"/>
  <c r="BF180"/>
  <c r="BF188"/>
  <c r="BF248"/>
  <c r="BF276"/>
  <c r="BF293"/>
  <c r="BF344"/>
  <c r="BF360"/>
  <c r="BF368"/>
  <c r="BF405"/>
  <c r="BF536"/>
  <c r="BF29"/>
  <c r="BF57"/>
  <c r="BF60"/>
  <c r="BF73"/>
  <c r="BF81"/>
  <c r="BF125"/>
  <c r="BF145"/>
  <c r="BF185"/>
  <c r="BF193"/>
  <c r="BF201"/>
  <c r="BF221"/>
  <c r="BF245"/>
  <c r="BF253"/>
  <c r="BF273"/>
  <c r="BF281"/>
  <c r="BF301"/>
  <c r="BF341"/>
  <c r="BF349"/>
  <c r="BF357"/>
  <c r="BF365"/>
  <c r="BF373"/>
  <c r="BF393"/>
  <c r="BF413"/>
  <c r="BF433"/>
  <c r="BF441"/>
  <c r="BF465"/>
  <c r="BF481"/>
  <c r="BF497"/>
  <c r="BF513"/>
  <c r="BF541"/>
  <c r="BF549"/>
  <c r="BF569"/>
  <c r="BF577"/>
  <c r="BF605"/>
  <c r="BF626"/>
  <c r="BL7"/>
  <c r="BK7"/>
  <c r="BJ7"/>
  <c r="BF7"/>
  <c r="AG11" s="1"/>
  <c r="BE7"/>
  <c r="AF11" s="1"/>
  <c r="BD7"/>
  <c r="BC7"/>
  <c r="BR56" l="1"/>
  <c r="BS56" s="1"/>
  <c r="BR52"/>
  <c r="BR48"/>
  <c r="BR44"/>
  <c r="BS44" s="1"/>
  <c r="BR40"/>
  <c r="BS40" s="1"/>
  <c r="BR36"/>
  <c r="BR32"/>
  <c r="BR23"/>
  <c r="BR22"/>
  <c r="BS22" s="1"/>
  <c r="BR21"/>
  <c r="BS21" s="1"/>
  <c r="BR20"/>
  <c r="AG15"/>
  <c r="N14"/>
  <c r="J14"/>
  <c r="F14"/>
  <c r="O13"/>
  <c r="K13"/>
  <c r="G13"/>
  <c r="BR12"/>
  <c r="AF12"/>
  <c r="BR57"/>
  <c r="BS57" s="1"/>
  <c r="BR53"/>
  <c r="BR49"/>
  <c r="BR45"/>
  <c r="BS45" s="1"/>
  <c r="BR41"/>
  <c r="BS41" s="1"/>
  <c r="BR37"/>
  <c r="BR33"/>
  <c r="BR24"/>
  <c r="BR19"/>
  <c r="BS19" s="1"/>
  <c r="BR15"/>
  <c r="AF15"/>
  <c r="AG14"/>
  <c r="M14"/>
  <c r="I14"/>
  <c r="E14"/>
  <c r="N13"/>
  <c r="J13"/>
  <c r="F13"/>
  <c r="BR11"/>
  <c r="BR9"/>
  <c r="BR42"/>
  <c r="BS42" s="1"/>
  <c r="BR35"/>
  <c r="BR16"/>
  <c r="BS16" s="1"/>
  <c r="K14"/>
  <c r="BR13"/>
  <c r="BS13" s="1"/>
  <c r="AF13"/>
  <c r="H13"/>
  <c r="AG12"/>
  <c r="BR55"/>
  <c r="BR50"/>
  <c r="BS50" s="1"/>
  <c r="BR47"/>
  <c r="BR38"/>
  <c r="BR31"/>
  <c r="BS31" s="1"/>
  <c r="BR27"/>
  <c r="BR25"/>
  <c r="D14"/>
  <c r="AG13"/>
  <c r="BR43"/>
  <c r="BS43" s="1"/>
  <c r="BR18"/>
  <c r="BR14"/>
  <c r="BS14" s="1"/>
  <c r="G14"/>
  <c r="BR8"/>
  <c r="BS8" s="1"/>
  <c r="BR51"/>
  <c r="BR46"/>
  <c r="BR39"/>
  <c r="BS39" s="1"/>
  <c r="BR28"/>
  <c r="BS28" s="1"/>
  <c r="H14"/>
  <c r="M13"/>
  <c r="E13"/>
  <c r="BR58"/>
  <c r="BS58" s="1"/>
  <c r="BR29"/>
  <c r="BS29" s="1"/>
  <c r="L14"/>
  <c r="I13"/>
  <c r="BR34"/>
  <c r="BS34" s="1"/>
  <c r="BR17"/>
  <c r="O14"/>
  <c r="L13"/>
  <c r="D13"/>
  <c r="BR10"/>
  <c r="BS10" s="1"/>
  <c r="BR54"/>
  <c r="BR30"/>
  <c r="BS30" s="1"/>
  <c r="BR26"/>
  <c r="AF14"/>
  <c r="BR7"/>
  <c r="BS7" s="1"/>
  <c r="C20"/>
  <c r="AY7"/>
  <c r="AF18" s="1"/>
  <c r="C19" s="1"/>
  <c r="AF19" l="1"/>
  <c r="AF22"/>
  <c r="AF21"/>
  <c r="AF20"/>
  <c r="BS26"/>
  <c r="BS15"/>
  <c r="BS37"/>
  <c r="BS36"/>
  <c r="BS17"/>
  <c r="BS51"/>
  <c r="BS18"/>
  <c r="BS25"/>
  <c r="BS47"/>
  <c r="BS11"/>
  <c r="BS33"/>
  <c r="BS49"/>
  <c r="BS12"/>
  <c r="BS20"/>
  <c r="BS32"/>
  <c r="BS48"/>
  <c r="O20"/>
  <c r="AA20" s="1"/>
  <c r="K20"/>
  <c r="G20"/>
  <c r="N20"/>
  <c r="Z20" s="1"/>
  <c r="J20"/>
  <c r="F20"/>
  <c r="H20"/>
  <c r="I20"/>
  <c r="U20" s="1"/>
  <c r="L20"/>
  <c r="X20" s="1"/>
  <c r="D20"/>
  <c r="M20"/>
  <c r="E20"/>
  <c r="Q20" s="1"/>
  <c r="L24"/>
  <c r="BS27"/>
  <c r="BS35"/>
  <c r="BS53"/>
  <c r="BS52"/>
  <c r="BS54"/>
  <c r="BS46"/>
  <c r="BS38"/>
  <c r="BS9"/>
  <c r="BS24"/>
  <c r="BS23"/>
  <c r="AU7"/>
  <c r="AT7"/>
  <c r="AS7"/>
  <c r="AO7"/>
  <c r="AF26" s="1"/>
  <c r="C18" s="1"/>
  <c r="AN7"/>
  <c r="AM7"/>
  <c r="N24" l="1"/>
  <c r="Z24" s="1"/>
  <c r="J24"/>
  <c r="V20"/>
  <c r="D24"/>
  <c r="P20"/>
  <c r="F24"/>
  <c r="R20"/>
  <c r="K24"/>
  <c r="W20"/>
  <c r="M24"/>
  <c r="Y20"/>
  <c r="H24"/>
  <c r="T20"/>
  <c r="G24"/>
  <c r="S20"/>
  <c r="I24"/>
  <c r="U24" s="1"/>
  <c r="E24"/>
  <c r="Q24" s="1"/>
  <c r="V24"/>
  <c r="X24"/>
  <c r="O24"/>
  <c r="AA24" s="1"/>
  <c r="L12"/>
  <c r="H12"/>
  <c r="D12"/>
  <c r="AF30"/>
  <c r="AF29"/>
  <c r="AF28"/>
  <c r="AF27"/>
  <c r="O12"/>
  <c r="K12"/>
  <c r="G12"/>
  <c r="I12"/>
  <c r="J12"/>
  <c r="E12"/>
  <c r="N12"/>
  <c r="F12"/>
  <c r="M12"/>
  <c r="D19"/>
  <c r="D6"/>
  <c r="D18" s="1"/>
  <c r="E18" s="1"/>
  <c r="F18" s="1"/>
  <c r="G18" s="1"/>
  <c r="H18" s="1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S24" l="1"/>
  <c r="Y24"/>
  <c r="R24"/>
  <c r="P24"/>
  <c r="T24"/>
  <c r="W24"/>
  <c r="E19"/>
  <c r="D23"/>
  <c r="L22"/>
  <c r="N22"/>
  <c r="G22"/>
  <c r="H22"/>
  <c r="F22"/>
  <c r="I22"/>
  <c r="D22"/>
  <c r="E22"/>
  <c r="K22"/>
  <c r="M22"/>
  <c r="J22"/>
  <c r="O22"/>
  <c r="S22" l="1"/>
  <c r="Q22"/>
  <c r="W22"/>
  <c r="R22"/>
  <c r="X22"/>
  <c r="V22"/>
  <c r="D26"/>
  <c r="D27" s="1"/>
  <c r="D28" s="1"/>
  <c r="P22"/>
  <c r="E23"/>
  <c r="E26" s="1"/>
  <c r="E27" s="1"/>
  <c r="E28" s="1"/>
  <c r="F19"/>
  <c r="AA22"/>
  <c r="T22"/>
  <c r="Y22"/>
  <c r="U22"/>
  <c r="Z22"/>
  <c r="F23" l="1"/>
  <c r="F26" s="1"/>
  <c r="F27" s="1"/>
  <c r="F28" s="1"/>
  <c r="G19"/>
  <c r="G23" l="1"/>
  <c r="G26" s="1"/>
  <c r="G27" s="1"/>
  <c r="G28" s="1"/>
  <c r="H19"/>
  <c r="I19" l="1"/>
  <c r="H23"/>
  <c r="H26" s="1"/>
  <c r="H27" s="1"/>
  <c r="H28" s="1"/>
  <c r="I23" l="1"/>
  <c r="I26" s="1"/>
  <c r="I27" s="1"/>
  <c r="I28" s="1"/>
  <c r="J19"/>
  <c r="J23" l="1"/>
  <c r="J26" s="1"/>
  <c r="J27" s="1"/>
  <c r="J28" s="1"/>
  <c r="K19"/>
  <c r="K23" l="1"/>
  <c r="K26" s="1"/>
  <c r="K27" s="1"/>
  <c r="K28" s="1"/>
  <c r="L19"/>
  <c r="L23" l="1"/>
  <c r="L26" s="1"/>
  <c r="L27" s="1"/>
  <c r="L28" s="1"/>
  <c r="M19"/>
  <c r="N19" l="1"/>
  <c r="M23"/>
  <c r="M26" s="1"/>
  <c r="M27" s="1"/>
  <c r="M28" s="1"/>
  <c r="N23" l="1"/>
  <c r="N26" s="1"/>
  <c r="N27" s="1"/>
  <c r="N28" s="1"/>
  <c r="O19"/>
  <c r="P19" s="1"/>
  <c r="Q19" s="1"/>
  <c r="R19" s="1"/>
  <c r="S19" s="1"/>
  <c r="T19" s="1"/>
  <c r="U19" s="1"/>
  <c r="V19" s="1"/>
  <c r="W19" s="1"/>
  <c r="X19" s="1"/>
  <c r="Y19" s="1"/>
  <c r="Z19" s="1"/>
  <c r="AA19" s="1"/>
  <c r="O23" l="1"/>
  <c r="O26" s="1"/>
  <c r="O27" s="1"/>
  <c r="O28" s="1"/>
  <c r="P23" l="1"/>
  <c r="P26" s="1"/>
  <c r="P27" s="1"/>
  <c r="P28" s="1"/>
  <c r="Q23" l="1"/>
  <c r="Q26" s="1"/>
  <c r="Q27" s="1"/>
  <c r="Q28" s="1"/>
  <c r="R23" l="1"/>
  <c r="R26" s="1"/>
  <c r="R27" s="1"/>
  <c r="R28" s="1"/>
  <c r="S23" l="1"/>
  <c r="S26" s="1"/>
  <c r="S27" s="1"/>
  <c r="S28" s="1"/>
  <c r="T23" l="1"/>
  <c r="T26" s="1"/>
  <c r="T27" s="1"/>
  <c r="T28" s="1"/>
  <c r="U23" l="1"/>
  <c r="U26" s="1"/>
  <c r="U27" s="1"/>
  <c r="U28" s="1"/>
  <c r="V23" l="1"/>
  <c r="V26" s="1"/>
  <c r="V27" s="1"/>
  <c r="V28" s="1"/>
  <c r="W23" l="1"/>
  <c r="W26" s="1"/>
  <c r="W27" s="1"/>
  <c r="W28" s="1"/>
  <c r="X23" l="1"/>
  <c r="X26" s="1"/>
  <c r="X27" s="1"/>
  <c r="X28" s="1"/>
  <c r="Y23" l="1"/>
  <c r="Y26" s="1"/>
  <c r="Y27" s="1"/>
  <c r="Y28" s="1"/>
  <c r="Z23" l="1"/>
  <c r="Z26" s="1"/>
  <c r="Z27" s="1"/>
  <c r="Z28" s="1"/>
  <c r="AA23"/>
  <c r="AA26" s="1"/>
  <c r="AA27" s="1"/>
  <c r="AA28" s="1"/>
  <c r="C31" l="1"/>
</calcChain>
</file>

<file path=xl/comments1.xml><?xml version="1.0" encoding="utf-8"?>
<comments xmlns="http://schemas.openxmlformats.org/spreadsheetml/2006/main">
  <authors>
    <author>Christian Drake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Christian Drake:</t>
        </r>
        <r>
          <rPr>
            <sz val="9"/>
            <color indexed="81"/>
            <rFont val="Tahoma"/>
            <family val="2"/>
          </rPr>
          <t xml:space="preserve">
This represents the Target growth rate in the CNP by year end 2013.  The delta b/w this &amp; the current rate drives the linear M/M rate of change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Christian Drake:</t>
        </r>
        <r>
          <rPr>
            <sz val="9"/>
            <color indexed="81"/>
            <rFont val="Tahoma"/>
            <family val="2"/>
          </rPr>
          <t xml:space="preserve">
This is being modeled using the 3Y CAGR.  Any monthly rate of change (positive or negative) can be used here.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Christian Drake:</t>
        </r>
        <r>
          <rPr>
            <sz val="9"/>
            <color indexed="81"/>
            <rFont val="Tahoma"/>
            <family val="2"/>
          </rPr>
          <t xml:space="preserve">
Employment Growth is being modeled on a 2Y basis to normalize for comp volatility.  The modeled Ave 2Y growth rate for 2013 drives the monthly Y/Y growth rate for 2013.  Growth can be modeled to accelerate or decelerate vs the current rate. 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>Christian Drake:</t>
        </r>
        <r>
          <rPr>
            <sz val="9"/>
            <color indexed="81"/>
            <rFont val="Tahoma"/>
            <family val="2"/>
          </rPr>
          <t xml:space="preserve">
CNP Growth = December 2012 Growth Rate Carried Forward
LFPR = December 2012 Participation Carried Forward
Employment Growth = Growth Accelerates 20bps on 2Y Basis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Christian Drake:</t>
        </r>
        <r>
          <rPr>
            <sz val="9"/>
            <color indexed="81"/>
            <rFont val="Tahoma"/>
            <family val="2"/>
          </rPr>
          <t xml:space="preserve">
CNP Growth = December 2012 Growth Rate Carried Forward
LFPR = Continued Decline at 3Y CAGR rate
Employment Growth = Growth Accelerates 30bps on 2Y Basis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Christian Drake:</t>
        </r>
        <r>
          <rPr>
            <sz val="9"/>
            <color indexed="81"/>
            <rFont val="Tahoma"/>
            <family val="2"/>
          </rPr>
          <t xml:space="preserve">
CNP Growth = Linear deceleration to LT average of NTM
LFPR = Continued Decline at 3Y CAGR rate
Employment Growth = Growth Accelerates 20bps on 2Y Basis</t>
        </r>
      </text>
    </comment>
  </commentList>
</comments>
</file>

<file path=xl/sharedStrings.xml><?xml version="1.0" encoding="utf-8"?>
<sst xmlns="http://schemas.openxmlformats.org/spreadsheetml/2006/main" count="107" uniqueCount="64">
  <si>
    <t>HEDGEYE RISK MANAGEMENT:</t>
  </si>
  <si>
    <t>UNEMPLOYMENT VARIABLE ANALYSIS</t>
  </si>
  <si>
    <t>Reference Data</t>
  </si>
  <si>
    <t xml:space="preserve">HISTORICAL DATA &gt;&gt; </t>
  </si>
  <si>
    <t>US Civilian Noninstitutional Population Total SA</t>
  </si>
  <si>
    <t>Civilian Labor Force Total SA</t>
  </si>
  <si>
    <t>Labor Force Participation Rate</t>
  </si>
  <si>
    <t>Employed Workers - Total In Labor Force</t>
  </si>
  <si>
    <t>Unemployed Workers - Total In Labor Force</t>
  </si>
  <si>
    <t>Unemployment Rate</t>
  </si>
  <si>
    <t>QTRLY - CPS vs CES Compare</t>
  </si>
  <si>
    <t>NonFarm Payrolls Total SA</t>
  </si>
  <si>
    <t>Rate, M/M Chg</t>
  </si>
  <si>
    <t>USCPTOT Index</t>
  </si>
  <si>
    <t>USLFTOT Index</t>
  </si>
  <si>
    <t>PRUSTOT Index</t>
  </si>
  <si>
    <t>USEMTOT Index</t>
  </si>
  <si>
    <t>USUETOT Index</t>
  </si>
  <si>
    <t>USURTOT Index</t>
  </si>
  <si>
    <t>CPS, Y/Y Growth</t>
  </si>
  <si>
    <t>NFP T Index</t>
  </si>
  <si>
    <t>Input Variables</t>
  </si>
  <si>
    <t>"As is" Model Notes</t>
  </si>
  <si>
    <t>Impact to Unemployment Rate (all else constant)</t>
  </si>
  <si>
    <t>Civilian Noninstitutional Population Growth</t>
  </si>
  <si>
    <t>&lt;&lt; NTM linear decline to LT Ave.</t>
  </si>
  <si>
    <t>Lower CNP Growth = Lower Unemployment</t>
  </si>
  <si>
    <t>Date</t>
  </si>
  <si>
    <t xml:space="preserve">Mid Price </t>
  </si>
  <si>
    <t xml:space="preserve">M/M </t>
  </si>
  <si>
    <t xml:space="preserve">Y/Y </t>
  </si>
  <si>
    <t>Y/Y %</t>
  </si>
  <si>
    <t>Check</t>
  </si>
  <si>
    <t xml:space="preserve">Last Price </t>
  </si>
  <si>
    <t>2Y %</t>
  </si>
  <si>
    <t>2Y</t>
  </si>
  <si>
    <t>&lt;&lt; Decline at 3Y CAGR Rate</t>
  </si>
  <si>
    <t>Lower Participation Rate = Lower Unemployment</t>
  </si>
  <si>
    <t>Employment Growth</t>
  </si>
  <si>
    <t>&lt;&lt;  Modeled on 2Y Basis</t>
  </si>
  <si>
    <t>Higher Employment Growth = Lower Unemployment</t>
  </si>
  <si>
    <t>1Y</t>
  </si>
  <si>
    <t>2Y Ave</t>
  </si>
  <si>
    <t>Latest</t>
  </si>
  <si>
    <t>1Y Ave</t>
  </si>
  <si>
    <t>Employed Workers, Total</t>
  </si>
  <si>
    <t>3Y Ave</t>
  </si>
  <si>
    <t>Employment Growth, Y/Y %</t>
  </si>
  <si>
    <t>5Y Ave</t>
  </si>
  <si>
    <t>10Y Ave</t>
  </si>
  <si>
    <t>December 2013 Carry-Forward &gt;&gt;&gt;&gt;</t>
  </si>
  <si>
    <t>Labor Force Participation</t>
  </si>
  <si>
    <t>2007 Ave</t>
  </si>
  <si>
    <t>Employed Workers</t>
  </si>
  <si>
    <t>CNP Growth</t>
  </si>
  <si>
    <t>Civilian Labor Force</t>
  </si>
  <si>
    <t>Unemployed Population</t>
  </si>
  <si>
    <t>Growth %</t>
  </si>
  <si>
    <t>SCENARIO ANALYSIS</t>
  </si>
  <si>
    <r>
      <rPr>
        <b/>
        <sz val="11"/>
        <color rgb="FF00B0F0"/>
        <rFont val="Times New Roman"/>
        <family val="1"/>
      </rPr>
      <t>2 Factors Improve: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No Change in CNP Growth, Declining Labor Force Participation, Accelerating Employment</t>
    </r>
  </si>
  <si>
    <r>
      <rPr>
        <b/>
        <sz val="11"/>
        <color rgb="FF00B050"/>
        <rFont val="Times New Roman"/>
        <family val="1"/>
      </rPr>
      <t xml:space="preserve">3 Factors Improve: </t>
    </r>
    <r>
      <rPr>
        <sz val="11"/>
        <color theme="1"/>
        <rFont val="Times New Roman"/>
        <family val="1"/>
      </rPr>
      <t xml:space="preserve"> CNP Growth Deceleration, Declining Labor Force Participation, Accelerating Employment</t>
    </r>
  </si>
  <si>
    <r>
      <rPr>
        <sz val="11"/>
        <color rgb="FF0000FF"/>
        <rFont val="Times New Roman"/>
        <family val="1"/>
      </rPr>
      <t>1 Factor Improves: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No change in CNP Growth, No Change in Labor Force Participation, Accelerating Employment</t>
    </r>
  </si>
  <si>
    <t>Civilian Noninstitutional Population</t>
  </si>
  <si>
    <t>Implied 7.0% Unemployment Breach Date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</si>
</sst>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00%"/>
    <numFmt numFmtId="165" formatCode="0.0%"/>
    <numFmt numFmtId="166" formatCode="_(* #,##0_);_(* \(#,##0\);_(* &quot;-&quot;??_);_(@_)"/>
    <numFmt numFmtId="167" formatCode="_(* #,##0.0_);_(* \(#,##0.0\);_(* &quot;-&quot;??_);_(@_)"/>
    <numFmt numFmtId="168" formatCode="[$-409]mmm\-yy;@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Times New Roman"/>
      <family val="1"/>
    </font>
    <font>
      <b/>
      <i/>
      <u/>
      <sz val="1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B0F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theme="1"/>
      <name val="Times New Roman"/>
      <family val="1"/>
    </font>
    <font>
      <i/>
      <sz val="11"/>
      <name val="Calibri"/>
      <family val="2"/>
      <scheme val="minor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0000FF"/>
      <name val="Times New Roman"/>
      <family val="1"/>
    </font>
    <font>
      <i/>
      <sz val="11"/>
      <color theme="1"/>
      <name val="Times New Roman"/>
      <family val="1"/>
    </font>
    <font>
      <i/>
      <sz val="10"/>
      <color rgb="FF0000FF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 tint="0.34998626667073579"/>
      <name val="Times New Roman"/>
      <family val="1"/>
    </font>
    <font>
      <sz val="11"/>
      <color theme="1" tint="0.34998626667073579"/>
      <name val="Times New Roman"/>
      <family val="1"/>
    </font>
    <font>
      <i/>
      <sz val="11"/>
      <color theme="1" tint="0.34998626667073579"/>
      <name val="Times New Roman"/>
      <family val="1"/>
    </font>
    <font>
      <b/>
      <i/>
      <sz val="11"/>
      <color rgb="FF0000FF"/>
      <name val="Calibri"/>
      <family val="2"/>
      <scheme val="minor"/>
    </font>
    <font>
      <b/>
      <u/>
      <sz val="11"/>
      <name val="Times New Roman"/>
      <family val="1"/>
    </font>
    <font>
      <sz val="11"/>
      <color theme="0" tint="-0.1499984740745262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00FF"/>
      <name val="Times New Roman"/>
      <family val="1"/>
    </font>
    <font>
      <b/>
      <i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rgb="FF0000FF"/>
      </left>
      <right/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0" borderId="0" xfId="0" applyFont="1"/>
    <xf numFmtId="0" fontId="6" fillId="2" borderId="0" xfId="0" applyFont="1" applyFill="1" applyBorder="1" applyAlignment="1">
      <alignment vertical="center"/>
    </xf>
    <xf numFmtId="0" fontId="8" fillId="4" borderId="2" xfId="0" applyFont="1" applyFill="1" applyBorder="1"/>
    <xf numFmtId="0" fontId="0" fillId="4" borderId="0" xfId="0" applyFill="1"/>
    <xf numFmtId="0" fontId="0" fillId="3" borderId="1" xfId="0" applyFill="1" applyBorder="1"/>
    <xf numFmtId="0" fontId="0" fillId="3" borderId="0" xfId="0" applyFill="1" applyBorder="1"/>
    <xf numFmtId="0" fontId="0" fillId="4" borderId="2" xfId="0" applyFill="1" applyBorder="1"/>
    <xf numFmtId="0" fontId="0" fillId="2" borderId="0" xfId="0" applyFill="1"/>
    <xf numFmtId="0" fontId="5" fillId="2" borderId="0" xfId="0" applyFont="1" applyFill="1"/>
    <xf numFmtId="14" fontId="9" fillId="3" borderId="0" xfId="0" applyNumberFormat="1" applyFont="1" applyFill="1" applyBorder="1"/>
    <xf numFmtId="0" fontId="10" fillId="4" borderId="0" xfId="0" applyFont="1" applyFill="1"/>
    <xf numFmtId="0" fontId="12" fillId="4" borderId="0" xfId="0" applyFont="1" applyFill="1"/>
    <xf numFmtId="0" fontId="0" fillId="4" borderId="0" xfId="0" applyFill="1" applyAlignment="1">
      <alignment horizontal="center"/>
    </xf>
    <xf numFmtId="0" fontId="13" fillId="2" borderId="0" xfId="0" applyFont="1" applyFill="1"/>
    <xf numFmtId="0" fontId="15" fillId="2" borderId="3" xfId="0" applyFont="1" applyFill="1" applyBorder="1" applyAlignment="1">
      <alignment horizontal="left" indent="1"/>
    </xf>
    <xf numFmtId="0" fontId="15" fillId="2" borderId="4" xfId="0" applyFont="1" applyFill="1" applyBorder="1"/>
    <xf numFmtId="0" fontId="15" fillId="2" borderId="5" xfId="0" applyFont="1" applyFill="1" applyBorder="1"/>
    <xf numFmtId="0" fontId="5" fillId="3" borderId="0" xfId="0" applyFont="1" applyFill="1" applyBorder="1"/>
    <xf numFmtId="0" fontId="16" fillId="4" borderId="0" xfId="0" applyFont="1" applyFill="1"/>
    <xf numFmtId="1" fontId="0" fillId="4" borderId="0" xfId="0" applyNumberFormat="1" applyFill="1"/>
    <xf numFmtId="164" fontId="10" fillId="2" borderId="0" xfId="0" applyNumberFormat="1" applyFont="1" applyFill="1" applyAlignment="1">
      <alignment horizontal="center"/>
    </xf>
    <xf numFmtId="0" fontId="18" fillId="2" borderId="0" xfId="0" applyFont="1" applyFill="1"/>
    <xf numFmtId="0" fontId="19" fillId="2" borderId="2" xfId="0" applyFont="1" applyFill="1" applyBorder="1" applyAlignment="1">
      <alignment horizontal="left" indent="1"/>
    </xf>
    <xf numFmtId="0" fontId="0" fillId="2" borderId="0" xfId="0" applyFill="1" applyBorder="1"/>
    <xf numFmtId="0" fontId="5" fillId="2" borderId="0" xfId="0" applyFont="1" applyFill="1" applyBorder="1"/>
    <xf numFmtId="0" fontId="5" fillId="2" borderId="6" xfId="0" applyFont="1" applyFill="1" applyBorder="1"/>
    <xf numFmtId="0" fontId="0" fillId="5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4" fontId="0" fillId="4" borderId="0" xfId="0" applyNumberFormat="1" applyFill="1"/>
    <xf numFmtId="165" fontId="0" fillId="4" borderId="0" xfId="2" applyNumberFormat="1" applyFont="1" applyFill="1"/>
    <xf numFmtId="165" fontId="0" fillId="4" borderId="8" xfId="2" applyNumberFormat="1" applyFont="1" applyFill="1" applyBorder="1"/>
    <xf numFmtId="165" fontId="0" fillId="4" borderId="0" xfId="2" applyNumberFormat="1" applyFont="1" applyFill="1" applyBorder="1"/>
    <xf numFmtId="166" fontId="0" fillId="4" borderId="0" xfId="1" applyNumberFormat="1" applyFont="1" applyFill="1"/>
    <xf numFmtId="166" fontId="0" fillId="4" borderId="0" xfId="1" applyNumberFormat="1" applyFont="1" applyFill="1" applyAlignment="1">
      <alignment horizontal="center"/>
    </xf>
    <xf numFmtId="10" fontId="2" fillId="4" borderId="0" xfId="2" applyNumberFormat="1" applyFont="1" applyFill="1" applyBorder="1" applyAlignment="1">
      <alignment horizontal="center"/>
    </xf>
    <xf numFmtId="167" fontId="0" fillId="4" borderId="0" xfId="1" applyNumberFormat="1" applyFont="1" applyFill="1"/>
    <xf numFmtId="168" fontId="20" fillId="4" borderId="0" xfId="0" applyNumberFormat="1" applyFont="1" applyFill="1"/>
    <xf numFmtId="10" fontId="0" fillId="4" borderId="0" xfId="2" applyNumberFormat="1" applyFont="1" applyFill="1"/>
    <xf numFmtId="10" fontId="0" fillId="4" borderId="0" xfId="0" applyNumberFormat="1" applyFill="1"/>
    <xf numFmtId="0" fontId="19" fillId="2" borderId="9" xfId="0" applyFont="1" applyFill="1" applyBorder="1" applyAlignment="1">
      <alignment horizontal="left" indent="1"/>
    </xf>
    <xf numFmtId="0" fontId="0" fillId="2" borderId="10" xfId="0" applyFill="1" applyBorder="1"/>
    <xf numFmtId="0" fontId="5" fillId="2" borderId="10" xfId="0" applyFont="1" applyFill="1" applyBorder="1"/>
    <xf numFmtId="0" fontId="5" fillId="2" borderId="11" xfId="0" applyFont="1" applyFill="1" applyBorder="1"/>
    <xf numFmtId="165" fontId="0" fillId="4" borderId="12" xfId="2" applyNumberFormat="1" applyFont="1" applyFill="1" applyBorder="1"/>
    <xf numFmtId="0" fontId="21" fillId="3" borderId="0" xfId="0" applyFont="1" applyFill="1" applyBorder="1"/>
    <xf numFmtId="0" fontId="21" fillId="3" borderId="0" xfId="0" applyFont="1" applyFill="1" applyBorder="1" applyAlignment="1">
      <alignment horizontal="center"/>
    </xf>
    <xf numFmtId="168" fontId="22" fillId="2" borderId="0" xfId="0" applyNumberFormat="1" applyFont="1" applyFill="1"/>
    <xf numFmtId="10" fontId="2" fillId="3" borderId="0" xfId="2" applyNumberFormat="1" applyFont="1" applyFill="1" applyBorder="1" applyAlignment="1">
      <alignment horizontal="right" indent="3"/>
    </xf>
    <xf numFmtId="10" fontId="2" fillId="3" borderId="0" xfId="2" applyNumberFormat="1" applyFont="1" applyFill="1" applyBorder="1" applyAlignment="1">
      <alignment horizontal="right" indent="1"/>
    </xf>
    <xf numFmtId="0" fontId="23" fillId="2" borderId="0" xfId="0" applyFont="1" applyFill="1"/>
    <xf numFmtId="0" fontId="23" fillId="0" borderId="0" xfId="0" applyFont="1"/>
    <xf numFmtId="166" fontId="23" fillId="2" borderId="0" xfId="1" applyNumberFormat="1" applyFont="1" applyFill="1"/>
    <xf numFmtId="0" fontId="24" fillId="2" borderId="0" xfId="0" applyFont="1" applyFill="1" applyAlignment="1">
      <alignment horizontal="left" indent="1"/>
    </xf>
    <xf numFmtId="165" fontId="24" fillId="2" borderId="0" xfId="2" applyNumberFormat="1" applyFont="1" applyFill="1"/>
    <xf numFmtId="168" fontId="10" fillId="2" borderId="0" xfId="0" applyNumberFormat="1" applyFont="1" applyFill="1"/>
    <xf numFmtId="168" fontId="10" fillId="3" borderId="1" xfId="0" applyNumberFormat="1" applyFont="1" applyFill="1" applyBorder="1"/>
    <xf numFmtId="0" fontId="25" fillId="2" borderId="0" xfId="0" applyFont="1" applyFill="1"/>
    <xf numFmtId="168" fontId="10" fillId="3" borderId="0" xfId="0" applyNumberFormat="1" applyFont="1" applyFill="1" applyBorder="1"/>
    <xf numFmtId="168" fontId="26" fillId="2" borderId="0" xfId="0" applyNumberFormat="1" applyFont="1" applyFill="1"/>
    <xf numFmtId="168" fontId="26" fillId="6" borderId="0" xfId="0" applyNumberFormat="1" applyFont="1" applyFill="1"/>
    <xf numFmtId="10" fontId="5" fillId="2" borderId="0" xfId="0" applyNumberFormat="1" applyFont="1" applyFill="1"/>
    <xf numFmtId="10" fontId="5" fillId="2" borderId="0" xfId="2" applyNumberFormat="1" applyFont="1" applyFill="1"/>
    <xf numFmtId="10" fontId="0" fillId="6" borderId="0" xfId="0" applyNumberFormat="1" applyFill="1"/>
    <xf numFmtId="0" fontId="0" fillId="6" borderId="0" xfId="0" applyFill="1"/>
    <xf numFmtId="166" fontId="0" fillId="2" borderId="0" xfId="1" applyNumberFormat="1" applyFont="1" applyFill="1" applyBorder="1"/>
    <xf numFmtId="166" fontId="0" fillId="6" borderId="0" xfId="1" applyNumberFormat="1" applyFont="1" applyFill="1" applyBorder="1"/>
    <xf numFmtId="10" fontId="0" fillId="2" borderId="0" xfId="0" applyNumberFormat="1" applyFill="1" applyBorder="1"/>
    <xf numFmtId="10" fontId="0" fillId="6" borderId="0" xfId="0" applyNumberFormat="1" applyFill="1" applyBorder="1"/>
    <xf numFmtId="10" fontId="2" fillId="3" borderId="0" xfId="2" applyNumberFormat="1" applyFont="1" applyFill="1" applyBorder="1" applyAlignment="1">
      <alignment horizontal="center"/>
    </xf>
    <xf numFmtId="165" fontId="2" fillId="4" borderId="0" xfId="2" applyNumberFormat="1" applyFont="1" applyFill="1" applyBorder="1" applyAlignment="1">
      <alignment horizontal="center"/>
    </xf>
    <xf numFmtId="166" fontId="5" fillId="2" borderId="0" xfId="1" applyNumberFormat="1" applyFont="1" applyFill="1"/>
    <xf numFmtId="166" fontId="5" fillId="6" borderId="0" xfId="1" applyNumberFormat="1" applyFont="1" applyFill="1"/>
    <xf numFmtId="0" fontId="5" fillId="2" borderId="13" xfId="0" applyFont="1" applyFill="1" applyBorder="1"/>
    <xf numFmtId="166" fontId="5" fillId="2" borderId="13" xfId="0" applyNumberFormat="1" applyFont="1" applyFill="1" applyBorder="1"/>
    <xf numFmtId="166" fontId="5" fillId="6" borderId="13" xfId="0" applyNumberFormat="1" applyFont="1" applyFill="1" applyBorder="1"/>
    <xf numFmtId="0" fontId="14" fillId="2" borderId="0" xfId="0" applyFont="1" applyFill="1"/>
    <xf numFmtId="9" fontId="9" fillId="2" borderId="0" xfId="0" applyNumberFormat="1" applyFont="1" applyFill="1" applyBorder="1"/>
    <xf numFmtId="10" fontId="27" fillId="2" borderId="0" xfId="0" applyNumberFormat="1" applyFont="1" applyFill="1" applyBorder="1" applyAlignment="1"/>
    <xf numFmtId="167" fontId="0" fillId="4" borderId="0" xfId="0" applyNumberFormat="1" applyFill="1"/>
    <xf numFmtId="165" fontId="0" fillId="4" borderId="14" xfId="2" applyNumberFormat="1" applyFont="1" applyFill="1" applyBorder="1"/>
    <xf numFmtId="164" fontId="6" fillId="2" borderId="0" xfId="2" applyNumberFormat="1" applyFont="1" applyFill="1" applyBorder="1" applyAlignment="1">
      <alignment vertical="center"/>
    </xf>
    <xf numFmtId="168" fontId="5" fillId="2" borderId="0" xfId="0" applyNumberFormat="1" applyFont="1" applyFill="1"/>
    <xf numFmtId="165" fontId="31" fillId="2" borderId="0" xfId="0" applyNumberFormat="1" applyFont="1" applyFill="1"/>
    <xf numFmtId="10" fontId="5" fillId="6" borderId="0" xfId="2" applyNumberFormat="1" applyFont="1" applyFill="1"/>
    <xf numFmtId="10" fontId="33" fillId="2" borderId="0" xfId="0" applyNumberFormat="1" applyFont="1" applyFill="1" applyAlignment="1">
      <alignment horizontal="center"/>
    </xf>
    <xf numFmtId="164" fontId="33" fillId="2" borderId="0" xfId="2" applyNumberFormat="1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33" fillId="2" borderId="0" xfId="0" applyFont="1" applyFill="1" applyAlignment="1">
      <alignment horizontal="center"/>
    </xf>
    <xf numFmtId="10" fontId="14" fillId="2" borderId="0" xfId="2" applyNumberFormat="1" applyFont="1" applyFill="1"/>
    <xf numFmtId="10" fontId="0" fillId="2" borderId="0" xfId="0" applyNumberFormat="1" applyFill="1"/>
    <xf numFmtId="14" fontId="0" fillId="2" borderId="0" xfId="0" applyNumberFormat="1" applyFill="1" applyBorder="1"/>
    <xf numFmtId="168" fontId="16" fillId="5" borderId="16" xfId="0" applyNumberFormat="1" applyFont="1" applyFill="1" applyBorder="1" applyAlignment="1">
      <alignment horizontal="center"/>
    </xf>
    <xf numFmtId="10" fontId="14" fillId="6" borderId="0" xfId="2" applyNumberFormat="1" applyFont="1" applyFill="1"/>
    <xf numFmtId="0" fontId="34" fillId="2" borderId="15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U.S.</a:t>
            </a:r>
            <a:r>
              <a:rPr lang="en-US" sz="2400" baseline="0"/>
              <a:t> UNEMPLOYMENT RATE</a:t>
            </a:r>
            <a:endParaRPr lang="en-US" sz="2400"/>
          </a:p>
        </c:rich>
      </c:tx>
      <c:layout>
        <c:manualLayout>
          <c:xMode val="edge"/>
          <c:yMode val="edge"/>
          <c:x val="0.34735480535874086"/>
          <c:y val="2.6683537825488692E-2"/>
        </c:manualLayout>
      </c:layout>
      <c:overlay val="1"/>
      <c:spPr>
        <a:solidFill>
          <a:sysClr val="window" lastClr="FFFFFF"/>
        </a:solidFill>
      </c:spPr>
    </c:title>
    <c:plotArea>
      <c:layout>
        <c:manualLayout>
          <c:layoutTarget val="inner"/>
          <c:xMode val="edge"/>
          <c:yMode val="edge"/>
          <c:x val="7.4961603023103146E-2"/>
          <c:y val="0.10730757195496549"/>
          <c:w val="0.86275209419625853"/>
          <c:h val="0.75302769635547517"/>
        </c:manualLayout>
      </c:layout>
      <c:lineChart>
        <c:grouping val="standard"/>
        <c:ser>
          <c:idx val="0"/>
          <c:order val="0"/>
          <c:tx>
            <c:strRef>
              <c:f>'Fed Exit Timeline'!$B$28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50800">
              <a:solidFill>
                <a:srgbClr val="0000FF"/>
              </a:solidFill>
            </a:ln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iamond"/>
            <c:size val="10"/>
            <c:spPr>
              <a:solidFill>
                <a:srgbClr val="0000FF">
                  <a:alpha val="62000"/>
                </a:srgbClr>
              </a:solidFill>
              <a:ln w="19050">
                <a:solidFill>
                  <a:srgbClr val="0000FF"/>
                </a:solidFill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'Fed Exit Timeline'!$D$17:$O$17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'Fed Exit Timeline'!$D$28:$O$28</c:f>
              <c:numCache>
                <c:formatCode>0.00%</c:formatCode>
                <c:ptCount val="12"/>
                <c:pt idx="0">
                  <c:v>8.0512812696271821E-2</c:v>
                </c:pt>
                <c:pt idx="1">
                  <c:v>7.866039683820833E-2</c:v>
                </c:pt>
                <c:pt idx="2">
                  <c:v>7.7114729659163925E-2</c:v>
                </c:pt>
                <c:pt idx="3">
                  <c:v>7.6993165639772515E-2</c:v>
                </c:pt>
                <c:pt idx="4">
                  <c:v>7.6143010392925203E-2</c:v>
                </c:pt>
                <c:pt idx="5">
                  <c:v>7.7656761681646952E-2</c:v>
                </c:pt>
                <c:pt idx="6">
                  <c:v>7.665412710309083E-2</c:v>
                </c:pt>
                <c:pt idx="7">
                  <c:v>7.4004867992127646E-2</c:v>
                </c:pt>
                <c:pt idx="8">
                  <c:v>7.1796441514363638E-2</c:v>
                </c:pt>
                <c:pt idx="9">
                  <c:v>7.0557335849179753E-2</c:v>
                </c:pt>
                <c:pt idx="10">
                  <c:v>6.7172012802046516E-2</c:v>
                </c:pt>
                <c:pt idx="11">
                  <c:v>6.5947340287218062E-2</c:v>
                </c:pt>
              </c:numCache>
            </c:numRef>
          </c:val>
        </c:ser>
        <c:ser>
          <c:idx val="1"/>
          <c:order val="1"/>
          <c:tx>
            <c:v>7% Unemployment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dLbls>
            <c:dLbl>
              <c:idx val="11"/>
              <c:layout/>
              <c:numFmt formatCode="0.0%" sourceLinked="0"/>
              <c:spPr/>
              <c:txPr>
                <a:bodyPr/>
                <a:lstStyle/>
                <a:p>
                  <a:pPr>
                    <a:defRPr sz="1200" b="1"/>
                  </a:pPr>
                  <a:endParaRPr lang="en-US"/>
                </a:p>
              </c:txPr>
              <c:showVal val="1"/>
            </c:dLbl>
            <c:delete val="1"/>
          </c:dLbls>
          <c:val>
            <c:numRef>
              <c:f>'Fed Exit Timeline'!$D$29:$O$29</c:f>
              <c:numCache>
                <c:formatCode>0%</c:formatCode>
                <c:ptCount val="12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</c:numCache>
            </c:numRef>
          </c:val>
        </c:ser>
        <c:ser>
          <c:idx val="2"/>
          <c:order val="2"/>
          <c:tx>
            <c:v>6.5% Unemployment</c:v>
          </c:tx>
          <c:spPr>
            <a:ln>
              <a:solidFill>
                <a:srgbClr val="FF0000"/>
              </a:solidFill>
            </a:ln>
            <a:effectLst>
              <a:glow rad="63500">
                <a:schemeClr val="accent2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dLbls>
            <c:dLbl>
              <c:idx val="11"/>
              <c:layout/>
              <c:showVal val="1"/>
            </c:dLbl>
            <c:delete val="1"/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</c:dLbls>
          <c:val>
            <c:numRef>
              <c:f>'Fed Exit Timeline'!$D$30:$O$30</c:f>
              <c:numCache>
                <c:formatCode>0.00%</c:formatCode>
                <c:ptCount val="12"/>
                <c:pt idx="0">
                  <c:v>6.5000000000000002E-2</c:v>
                </c:pt>
                <c:pt idx="1">
                  <c:v>6.5000000000000002E-2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6.5000000000000002E-2</c:v>
                </c:pt>
                <c:pt idx="5">
                  <c:v>6.5000000000000002E-2</c:v>
                </c:pt>
                <c:pt idx="6">
                  <c:v>6.5000000000000002E-2</c:v>
                </c:pt>
                <c:pt idx="7">
                  <c:v>6.5000000000000002E-2</c:v>
                </c:pt>
                <c:pt idx="8">
                  <c:v>6.5000000000000002E-2</c:v>
                </c:pt>
                <c:pt idx="9">
                  <c:v>6.5000000000000002E-2</c:v>
                </c:pt>
                <c:pt idx="10">
                  <c:v>6.5000000000000002E-2</c:v>
                </c:pt>
                <c:pt idx="11">
                  <c:v>6.5000000000000002E-2</c:v>
                </c:pt>
              </c:numCache>
            </c:numRef>
          </c:val>
        </c:ser>
        <c:marker val="1"/>
        <c:axId val="513030016"/>
        <c:axId val="513031552"/>
      </c:lineChart>
      <c:dateAx>
        <c:axId val="513030016"/>
        <c:scaling>
          <c:orientation val="minMax"/>
        </c:scaling>
        <c:axPos val="b"/>
        <c:numFmt formatCode="[$-409]mmm\-yy;@" sourceLinked="1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513031552"/>
        <c:crosses val="autoZero"/>
        <c:auto val="1"/>
        <c:lblOffset val="100"/>
      </c:dateAx>
      <c:valAx>
        <c:axId val="513031552"/>
        <c:scaling>
          <c:orientation val="minMax"/>
          <c:max val="8.5000000000000048E-2"/>
          <c:min val="6.0000000000000032E-2"/>
        </c:scaling>
        <c:axPos val="l"/>
        <c:majorGridlines>
          <c:spPr>
            <a:ln>
              <a:solidFill>
                <a:sysClr val="window" lastClr="FFFFFF">
                  <a:lumMod val="85000"/>
                  <a:alpha val="33000"/>
                </a:sysClr>
              </a:solidFill>
            </a:ln>
          </c:spPr>
        </c:majorGridlines>
        <c:numFmt formatCode="0.00%" sourceLinked="1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1303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553910066130062"/>
          <c:y val="0.13978091977672041"/>
          <c:w val="0.23296967226388057"/>
          <c:h val="5.6296615196307034E-2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U.S.</a:t>
            </a:r>
            <a:r>
              <a:rPr lang="en-US" sz="2400" baseline="0"/>
              <a:t> UNEMPLOYMENT RATE</a:t>
            </a:r>
            <a:endParaRPr lang="en-US" sz="2400"/>
          </a:p>
        </c:rich>
      </c:tx>
      <c:layout>
        <c:manualLayout>
          <c:xMode val="edge"/>
          <c:yMode val="edge"/>
          <c:x val="0.34957512712912558"/>
          <c:y val="2.0212179359932948E-2"/>
        </c:manualLayout>
      </c:layout>
      <c:overlay val="1"/>
      <c:spPr>
        <a:solidFill>
          <a:sysClr val="window" lastClr="FFFFFF"/>
        </a:solidFill>
      </c:spPr>
    </c:title>
    <c:plotArea>
      <c:layout>
        <c:manualLayout>
          <c:layoutTarget val="inner"/>
          <c:xMode val="edge"/>
          <c:yMode val="edge"/>
          <c:x val="7.4961603023103188E-2"/>
          <c:y val="0.10730757195496549"/>
          <c:w val="0.86275209419625853"/>
          <c:h val="0.75302769635547584"/>
        </c:manualLayout>
      </c:layout>
      <c:lineChart>
        <c:grouping val="standard"/>
        <c:ser>
          <c:idx val="0"/>
          <c:order val="0"/>
          <c:tx>
            <c:strRef>
              <c:f>'Fed Exit Timeline'!$B$93</c:f>
              <c:strCache>
                <c:ptCount val="1"/>
                <c:pt idx="0">
                  <c:v>1 Factor Improves:  No change in CNP Growth, No Change in Labor Force Participation, Accelerating Employment</c:v>
                </c:pt>
              </c:strCache>
            </c:strRef>
          </c:tx>
          <c:spPr>
            <a:ln w="50800">
              <a:solidFill>
                <a:srgbClr val="0000FF"/>
              </a:solidFill>
            </a:ln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iamond"/>
            <c:size val="10"/>
            <c:spPr>
              <a:solidFill>
                <a:srgbClr val="0000FF">
                  <a:alpha val="62000"/>
                </a:srgbClr>
              </a:solidFill>
              <a:ln w="19050">
                <a:solidFill>
                  <a:srgbClr val="0000FF"/>
                </a:solidFill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'Fed Exit Timeline'!$D$17:$O$17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'Fed Exit Timeline'!$D$94:$O$94</c:f>
              <c:numCache>
                <c:formatCode>0.0%</c:formatCode>
                <c:ptCount val="12"/>
                <c:pt idx="0">
                  <c:v>8.1556766553754642E-2</c:v>
                </c:pt>
                <c:pt idx="1">
                  <c:v>8.075193619465991E-2</c:v>
                </c:pt>
                <c:pt idx="2">
                  <c:v>8.0256438448259554E-2</c:v>
                </c:pt>
                <c:pt idx="3">
                  <c:v>8.1181510995103234E-2</c:v>
                </c:pt>
                <c:pt idx="4">
                  <c:v>8.1381823628320471E-2</c:v>
                </c:pt>
                <c:pt idx="5">
                  <c:v>8.3931310964644762E-2</c:v>
                </c:pt>
                <c:pt idx="6">
                  <c:v>8.398037633521177E-2</c:v>
                </c:pt>
                <c:pt idx="7">
                  <c:v>8.2399437212984789E-2</c:v>
                </c:pt>
                <c:pt idx="8">
                  <c:v>8.1260249434657664E-2</c:v>
                </c:pt>
                <c:pt idx="9">
                  <c:v>8.1083816690963539E-2</c:v>
                </c:pt>
                <c:pt idx="10">
                  <c:v>7.8790116323428305E-2</c:v>
                </c:pt>
                <c:pt idx="11">
                  <c:v>7.8634778856864262E-2</c:v>
                </c:pt>
              </c:numCache>
            </c:numRef>
          </c:val>
        </c:ser>
        <c:ser>
          <c:idx val="1"/>
          <c:order val="1"/>
          <c:tx>
            <c:v>7% Unemployment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0.80845148735056993"/>
                  <c:y val="-2.016806722689075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/>
                  </a:pPr>
                  <a:endParaRPr lang="en-US"/>
                </a:p>
              </c:txPr>
              <c:showVal val="1"/>
            </c:dLbl>
            <c:delete val="1"/>
          </c:dLbls>
          <c:val>
            <c:numRef>
              <c:f>'Fed Exit Timeline'!$D$29:$O$29</c:f>
              <c:numCache>
                <c:formatCode>0%</c:formatCode>
                <c:ptCount val="12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</c:numCache>
            </c:numRef>
          </c:val>
        </c:ser>
        <c:ser>
          <c:idx val="2"/>
          <c:order val="2"/>
          <c:tx>
            <c:v>6.5% Unemployment</c:v>
          </c:tx>
          <c:spPr>
            <a:ln>
              <a:solidFill>
                <a:srgbClr val="FF0000"/>
              </a:solidFill>
            </a:ln>
            <a:effectLst>
              <a:glow rad="63500">
                <a:schemeClr val="accent2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dLbls>
            <c:dLbl>
              <c:idx val="11"/>
              <c:layout>
                <c:manualLayout>
                  <c:x val="-0.80733944954128445"/>
                  <c:y val="-2.0168067226890758E-2"/>
                </c:manualLayout>
              </c:layout>
              <c:showVal val="1"/>
            </c:dLbl>
            <c:delete val="1"/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</c:dLbls>
          <c:val>
            <c:numRef>
              <c:f>'Fed Exit Timeline'!$D$30:$O$30</c:f>
              <c:numCache>
                <c:formatCode>0.00%</c:formatCode>
                <c:ptCount val="12"/>
                <c:pt idx="0">
                  <c:v>6.5000000000000002E-2</c:v>
                </c:pt>
                <c:pt idx="1">
                  <c:v>6.5000000000000002E-2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6.5000000000000002E-2</c:v>
                </c:pt>
                <c:pt idx="5">
                  <c:v>6.5000000000000002E-2</c:v>
                </c:pt>
                <c:pt idx="6">
                  <c:v>6.5000000000000002E-2</c:v>
                </c:pt>
                <c:pt idx="7">
                  <c:v>6.5000000000000002E-2</c:v>
                </c:pt>
                <c:pt idx="8">
                  <c:v>6.5000000000000002E-2</c:v>
                </c:pt>
                <c:pt idx="9">
                  <c:v>6.5000000000000002E-2</c:v>
                </c:pt>
                <c:pt idx="10">
                  <c:v>6.5000000000000002E-2</c:v>
                </c:pt>
                <c:pt idx="11">
                  <c:v>6.5000000000000002E-2</c:v>
                </c:pt>
              </c:numCache>
            </c:numRef>
          </c:val>
        </c:ser>
        <c:ser>
          <c:idx val="3"/>
          <c:order val="3"/>
          <c:tx>
            <c:strRef>
              <c:f>'Fed Exit Timeline'!$B$96</c:f>
              <c:strCache>
                <c:ptCount val="1"/>
                <c:pt idx="0">
                  <c:v>2 Factors Improve:  No Change in CNP Growth, Declining Labor Force Participation, Accelerating Employment</c:v>
                </c:pt>
              </c:strCache>
            </c:strRef>
          </c:tx>
          <c:spPr>
            <a:ln w="50800">
              <a:solidFill>
                <a:srgbClr val="00B0F0"/>
              </a:solidFill>
            </a:ln>
            <a:effectLst>
              <a:glow rad="63500">
                <a:schemeClr val="accent5">
                  <a:alpha val="40000"/>
                </a:schemeClr>
              </a:glow>
            </a:effectLst>
          </c:spPr>
          <c:marker>
            <c:symbol val="diamond"/>
            <c:size val="10"/>
            <c:spPr>
              <a:solidFill>
                <a:srgbClr val="00B0F0">
                  <a:alpha val="77000"/>
                </a:srgbClr>
              </a:solidFill>
              <a:ln w="19050">
                <a:solidFill>
                  <a:srgbClr val="4BACC6"/>
                </a:solidFill>
              </a:ln>
              <a:effectLst>
                <a:glow rad="63500">
                  <a:schemeClr val="accent5">
                    <a:alpha val="40000"/>
                  </a:schemeClr>
                </a:glow>
              </a:effectLst>
            </c:spPr>
          </c:marker>
          <c:val>
            <c:numRef>
              <c:f>'Fed Exit Timeline'!$D$97:$O$97</c:f>
              <c:numCache>
                <c:formatCode>0.0%</c:formatCode>
                <c:ptCount val="12"/>
                <c:pt idx="0">
                  <c:v>7.9130701580039459E-2</c:v>
                </c:pt>
                <c:pt idx="1">
                  <c:v>7.7702412884449693E-2</c:v>
                </c:pt>
                <c:pt idx="2">
                  <c:v>7.6587428466357979E-2</c:v>
                </c:pt>
                <c:pt idx="3">
                  <c:v>7.6896527911102061E-2</c:v>
                </c:pt>
                <c:pt idx="4">
                  <c:v>7.6473055373885948E-2</c:v>
                </c:pt>
                <c:pt idx="5">
                  <c:v>7.8410571429054859E-2</c:v>
                </c:pt>
                <c:pt idx="6">
                  <c:v>7.7842953473060764E-2</c:v>
                </c:pt>
                <c:pt idx="7">
                  <c:v>7.5634433620787075E-2</c:v>
                </c:pt>
                <c:pt idx="8">
                  <c:v>7.385587641740983E-2</c:v>
                </c:pt>
                <c:pt idx="9">
                  <c:v>7.3050046953380854E-2</c:v>
                </c:pt>
                <c:pt idx="10">
                  <c:v>7.0115151784069685E-2</c:v>
                </c:pt>
                <c:pt idx="11">
                  <c:v>6.9330874797776637E-2</c:v>
                </c:pt>
              </c:numCache>
            </c:numRef>
          </c:val>
        </c:ser>
        <c:ser>
          <c:idx val="4"/>
          <c:order val="4"/>
          <c:tx>
            <c:strRef>
              <c:f>'Fed Exit Timeline'!$B$99</c:f>
              <c:strCache>
                <c:ptCount val="1"/>
                <c:pt idx="0">
                  <c:v>3 Factors Improve:  CNP Growth Deceleration, Declining Labor Force Participation, Accelerating Employment</c:v>
                </c:pt>
              </c:strCache>
            </c:strRef>
          </c:tx>
          <c:spPr>
            <a:ln w="50800">
              <a:solidFill>
                <a:srgbClr val="00B05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c:spPr>
          <c:marker>
            <c:symbol val="diamond"/>
            <c:size val="10"/>
            <c:spPr>
              <a:solidFill>
                <a:srgbClr val="00B050">
                  <a:alpha val="80000"/>
                </a:srgbClr>
              </a:solidFill>
              <a:ln w="19050"/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c:spPr>
          </c:marker>
          <c:val>
            <c:numRef>
              <c:f>'Fed Exit Timeline'!$D$100:$O$100</c:f>
              <c:numCache>
                <c:formatCode>0.0%</c:formatCode>
                <c:ptCount val="12"/>
                <c:pt idx="0">
                  <c:v>8.0512812696271821E-2</c:v>
                </c:pt>
                <c:pt idx="1">
                  <c:v>7.866039683820833E-2</c:v>
                </c:pt>
                <c:pt idx="2">
                  <c:v>7.7114729659163925E-2</c:v>
                </c:pt>
                <c:pt idx="3">
                  <c:v>7.6993165639772515E-2</c:v>
                </c:pt>
                <c:pt idx="4">
                  <c:v>7.6143010392925203E-2</c:v>
                </c:pt>
                <c:pt idx="5">
                  <c:v>7.7656761681646952E-2</c:v>
                </c:pt>
                <c:pt idx="6">
                  <c:v>7.665412710309083E-2</c:v>
                </c:pt>
                <c:pt idx="7">
                  <c:v>7.4004867992127646E-2</c:v>
                </c:pt>
                <c:pt idx="8">
                  <c:v>7.1796441514363638E-2</c:v>
                </c:pt>
                <c:pt idx="9">
                  <c:v>7.0557335849179753E-2</c:v>
                </c:pt>
                <c:pt idx="10">
                  <c:v>6.7172012802046516E-2</c:v>
                </c:pt>
                <c:pt idx="11">
                  <c:v>6.5947340287218062E-2</c:v>
                </c:pt>
              </c:numCache>
            </c:numRef>
          </c:val>
        </c:ser>
        <c:marker val="1"/>
        <c:axId val="513068416"/>
        <c:axId val="513074688"/>
      </c:lineChart>
      <c:dateAx>
        <c:axId val="513068416"/>
        <c:scaling>
          <c:orientation val="minMax"/>
        </c:scaling>
        <c:axPos val="b"/>
        <c:numFmt formatCode="[$-409]mmm\-yy;@" sourceLinked="1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513074688"/>
        <c:crosses val="autoZero"/>
        <c:auto val="1"/>
        <c:lblOffset val="100"/>
      </c:dateAx>
      <c:valAx>
        <c:axId val="513074688"/>
        <c:scaling>
          <c:orientation val="minMax"/>
          <c:max val="8.5000000000000048E-2"/>
          <c:min val="5.5000000000000014E-2"/>
        </c:scaling>
        <c:axPos val="l"/>
        <c:majorGridlines>
          <c:spPr>
            <a:ln>
              <a:solidFill>
                <a:sysClr val="window" lastClr="FFFFFF">
                  <a:lumMod val="85000"/>
                  <a:alpha val="33000"/>
                </a:sysClr>
              </a:solidFill>
            </a:ln>
          </c:spPr>
        </c:majorGridlines>
        <c:numFmt formatCode="0.0%" sourceLinked="1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13068416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8.2831318312066735E-2"/>
          <c:y val="0.67983696155627593"/>
          <c:w val="0.83149851472902858"/>
          <c:h val="0.15676569840534646"/>
        </c:manualLayout>
      </c:layout>
      <c:txPr>
        <a:bodyPr/>
        <a:lstStyle/>
        <a:p>
          <a:pPr>
            <a:defRPr sz="1100" b="1"/>
          </a:pPr>
          <a:endParaRPr lang="en-U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31</xdr:row>
      <xdr:rowOff>152399</xdr:rowOff>
    </xdr:from>
    <xdr:to>
      <xdr:col>16</xdr:col>
      <xdr:colOff>180975</xdr:colOff>
      <xdr:row>58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95252</xdr:colOff>
      <xdr:row>1</xdr:row>
      <xdr:rowOff>72182</xdr:rowOff>
    </xdr:from>
    <xdr:to>
      <xdr:col>1</xdr:col>
      <xdr:colOff>1282473</xdr:colOff>
      <xdr:row>2</xdr:row>
      <xdr:rowOff>179278</xdr:rowOff>
    </xdr:to>
    <xdr:pic>
      <xdr:nvPicPr>
        <xdr:cNvPr id="3" name="Picture 2" descr="Hedgeye Logo Black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7" y="272207"/>
          <a:ext cx="1187221" cy="297596"/>
        </a:xfrm>
        <a:prstGeom prst="rect">
          <a:avLst/>
        </a:prstGeom>
      </xdr:spPr>
    </xdr:pic>
    <xdr:clientData/>
  </xdr:twoCellAnchor>
  <xdr:twoCellAnchor>
    <xdr:from>
      <xdr:col>1</xdr:col>
      <xdr:colOff>114299</xdr:colOff>
      <xdr:row>59</xdr:row>
      <xdr:rowOff>66674</xdr:rowOff>
    </xdr:from>
    <xdr:to>
      <xdr:col>16</xdr:col>
      <xdr:colOff>219074</xdr:colOff>
      <xdr:row>89</xdr:row>
      <xdr:rowOff>19049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0.02781</cdr:x>
      <cdr:y>0.92944</cdr:y>
    </cdr:from>
    <cdr:to>
      <cdr:x>0.35427</cdr:x>
      <cdr:y>0.99027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7175" y="3638551"/>
          <a:ext cx="3019426" cy="238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Source:</a:t>
          </a:r>
          <a:r>
            <a:rPr lang="en-US" sz="1000" baseline="0"/>
            <a:t> Bloomberg, Hedgeye Risk Management</a:t>
          </a:r>
          <a:endParaRPr lang="en-US" sz="1000"/>
        </a:p>
      </cdr:txBody>
    </cdr:sp>
  </cdr:relSizeAnchor>
  <cdr:relSizeAnchor xmlns:cdr="http://schemas.openxmlformats.org/drawingml/2006/chartDrawing">
    <cdr:from>
      <cdr:x>0.83831</cdr:x>
      <cdr:y>0.76809</cdr:y>
    </cdr:from>
    <cdr:to>
      <cdr:x>0.93459</cdr:x>
      <cdr:y>0.8251</cdr:y>
    </cdr:to>
    <cdr:pic>
      <cdr:nvPicPr>
        <cdr:cNvPr id="4" name="Picture 3" descr="Hedgeye Logo Black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53352" y="3006886"/>
          <a:ext cx="890416" cy="223197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0.02781</cdr:x>
      <cdr:y>0.92944</cdr:y>
    </cdr:from>
    <cdr:to>
      <cdr:x>0.35427</cdr:x>
      <cdr:y>0.99027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7175" y="3638551"/>
          <a:ext cx="3019426" cy="238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Source:</a:t>
          </a:r>
          <a:r>
            <a:rPr lang="en-US" sz="1000" baseline="0"/>
            <a:t> Bloomberg, Hedgeye Risk Management</a:t>
          </a:r>
          <a:endParaRPr lang="en-US" sz="1000"/>
        </a:p>
      </cdr:txBody>
    </cdr:sp>
  </cdr:relSizeAnchor>
  <cdr:relSizeAnchor xmlns:cdr="http://schemas.openxmlformats.org/drawingml/2006/chartDrawing">
    <cdr:from>
      <cdr:x>0.82902</cdr:x>
      <cdr:y>0.78753</cdr:y>
    </cdr:from>
    <cdr:to>
      <cdr:x>0.93298</cdr:x>
      <cdr:y>0.84004</cdr:y>
    </cdr:to>
    <cdr:pic>
      <cdr:nvPicPr>
        <cdr:cNvPr id="5" name="Picture 4" descr="Hedgeye Logo Black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467852" y="4463207"/>
          <a:ext cx="1187221" cy="29759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P642"/>
  <sheetViews>
    <sheetView tabSelected="1" workbookViewId="0">
      <selection activeCell="AJ15" sqref="AJ15"/>
    </sheetView>
  </sheetViews>
  <sheetFormatPr defaultColWidth="0" defaultRowHeight="15" outlineLevelRow="2" outlineLevelCol="1"/>
  <cols>
    <col min="1" max="1" width="2.42578125" style="10" customWidth="1"/>
    <col min="2" max="2" width="36.28515625" style="11" customWidth="1"/>
    <col min="3" max="3" width="14.140625" style="11" customWidth="1"/>
    <col min="4" max="4" width="12.85546875" style="11" customWidth="1"/>
    <col min="5" max="5" width="9.140625" style="11" customWidth="1"/>
    <col min="6" max="14" width="8.85546875" style="11" customWidth="1"/>
    <col min="15" max="15" width="8.7109375" style="11" customWidth="1"/>
    <col min="16" max="29" width="8.85546875" style="10" hidden="1" customWidth="1" outlineLevel="1"/>
    <col min="30" max="30" width="8.85546875" style="7" customWidth="1" collapsed="1"/>
    <col min="31" max="31" width="8.85546875" style="8" customWidth="1"/>
    <col min="32" max="32" width="14" style="8" customWidth="1"/>
    <col min="33" max="33" width="9.140625" style="8" customWidth="1"/>
    <col min="34" max="34" width="13.28515625" style="8" customWidth="1"/>
    <col min="35" max="35" width="9.140625" style="9" customWidth="1"/>
    <col min="36" max="36" width="9.85546875" style="6" customWidth="1"/>
    <col min="37" max="37" width="11.42578125" style="6" customWidth="1"/>
    <col min="38" max="42" width="11.5703125" style="6" customWidth="1"/>
    <col min="43" max="43" width="16.140625" style="6" customWidth="1"/>
    <col min="44" max="44" width="11" style="6" customWidth="1"/>
    <col min="45" max="48" width="9.140625" style="6" customWidth="1"/>
    <col min="49" max="49" width="13.85546875" style="6" customWidth="1"/>
    <col min="50" max="50" width="10.7109375" style="6" customWidth="1"/>
    <col min="51" max="52" width="9.140625" style="6" customWidth="1"/>
    <col min="53" max="53" width="14.42578125" style="6" customWidth="1"/>
    <col min="54" max="54" width="18.7109375" style="6" customWidth="1"/>
    <col min="55" max="55" width="15.85546875" style="6" customWidth="1"/>
    <col min="56" max="56" width="10.140625" style="6" customWidth="1"/>
    <col min="57" max="59" width="9.5703125" style="6" customWidth="1"/>
    <col min="60" max="60" width="13.140625" style="6" customWidth="1"/>
    <col min="61" max="65" width="10" style="6" customWidth="1"/>
    <col min="66" max="66" width="11" style="6" customWidth="1"/>
    <col min="67" max="68" width="9.5703125" style="6" customWidth="1"/>
    <col min="69" max="69" width="9.140625" style="6" customWidth="1"/>
    <col min="70" max="71" width="15.42578125" style="6" customWidth="1"/>
    <col min="72" max="72" width="9.140625" style="6" customWidth="1"/>
    <col min="73" max="73" width="12.85546875" style="6" customWidth="1"/>
    <col min="74" max="75" width="9.140625" style="6" customWidth="1"/>
    <col min="76" max="77" width="9.5703125" style="6" customWidth="1"/>
    <col min="78" max="78" width="9.140625" style="6" customWidth="1"/>
    <col min="79" max="79" width="9.140625" style="6" hidden="1" customWidth="1" outlineLevel="1"/>
    <col min="80" max="80" width="41.42578125" style="6" hidden="1" customWidth="1" outlineLevel="1"/>
    <col min="81" max="716" width="10.85546875" style="6" hidden="1" customWidth="1" outlineLevel="1"/>
    <col min="717" max="743" width="9.140625" style="6" hidden="1" customWidth="1" outlineLevel="1"/>
    <col min="744" max="744" width="0" style="6" hidden="1" outlineLevel="1" collapsed="1"/>
    <col min="745" max="16384" width="0" style="6" hidden="1" outlineLevel="1"/>
  </cols>
  <sheetData>
    <row r="1" spans="2:78" ht="15.75">
      <c r="B1" s="1" t="s">
        <v>0</v>
      </c>
      <c r="C1" s="2" t="s">
        <v>1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  <c r="Q1"/>
      <c r="R1"/>
      <c r="S1"/>
      <c r="T1"/>
      <c r="U1"/>
      <c r="V1"/>
      <c r="W1"/>
      <c r="X1"/>
      <c r="Y1"/>
      <c r="Z1"/>
      <c r="AA1"/>
      <c r="AB1"/>
      <c r="AC1"/>
      <c r="AD1" s="89" t="s">
        <v>2</v>
      </c>
      <c r="AE1" s="90"/>
      <c r="AF1" s="90"/>
      <c r="AG1" s="90"/>
      <c r="AH1" s="90"/>
      <c r="AI1" s="5" t="s">
        <v>3</v>
      </c>
    </row>
    <row r="2" spans="2:78">
      <c r="B2" s="3"/>
      <c r="C2" s="4"/>
      <c r="D2" s="4"/>
      <c r="E2" s="4"/>
      <c r="F2" s="4"/>
      <c r="G2" s="4"/>
      <c r="H2" s="83"/>
      <c r="I2" s="4"/>
      <c r="J2" s="4"/>
      <c r="K2" s="4"/>
      <c r="L2" s="4"/>
      <c r="M2" s="4"/>
      <c r="N2" s="4"/>
      <c r="O2" s="4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2:78">
      <c r="B3" s="10"/>
      <c r="H3" s="83"/>
      <c r="AF3" s="12">
        <v>41274</v>
      </c>
      <c r="AK3" s="13" t="s">
        <v>4</v>
      </c>
      <c r="AQ3" s="13" t="s">
        <v>5</v>
      </c>
      <c r="AW3" s="13" t="s">
        <v>6</v>
      </c>
      <c r="BA3" s="13" t="s">
        <v>7</v>
      </c>
      <c r="BH3" s="13" t="s">
        <v>8</v>
      </c>
      <c r="BN3" s="13" t="s">
        <v>9</v>
      </c>
      <c r="BQ3" s="13" t="s">
        <v>10</v>
      </c>
      <c r="BU3" s="13" t="s">
        <v>11</v>
      </c>
    </row>
    <row r="4" spans="2:78">
      <c r="C4" s="91" t="s">
        <v>57</v>
      </c>
      <c r="D4" s="91" t="s">
        <v>12</v>
      </c>
      <c r="AF4" s="12">
        <v>40908</v>
      </c>
      <c r="AK4" s="14" t="s">
        <v>13</v>
      </c>
      <c r="AQ4" s="14" t="s">
        <v>14</v>
      </c>
      <c r="AW4" s="14" t="s">
        <v>15</v>
      </c>
      <c r="BA4" s="14" t="s">
        <v>16</v>
      </c>
      <c r="BH4" s="14" t="s">
        <v>17</v>
      </c>
      <c r="BN4" s="14" t="s">
        <v>18</v>
      </c>
      <c r="BQ4" s="14"/>
      <c r="BR4" s="6" t="s">
        <v>19</v>
      </c>
      <c r="BT4" s="15"/>
      <c r="BU4" s="14" t="s">
        <v>20</v>
      </c>
      <c r="BZ4" s="15"/>
    </row>
    <row r="5" spans="2:78">
      <c r="B5" s="16" t="s">
        <v>21</v>
      </c>
      <c r="C5" s="91"/>
      <c r="D5" s="91"/>
      <c r="E5" s="3"/>
      <c r="F5" s="92" t="s">
        <v>22</v>
      </c>
      <c r="G5" s="92"/>
      <c r="H5" s="92"/>
      <c r="J5" s="17" t="s">
        <v>23</v>
      </c>
      <c r="K5" s="18"/>
      <c r="L5" s="18"/>
      <c r="M5" s="18"/>
      <c r="N5" s="19"/>
      <c r="AF5" s="12">
        <v>40178</v>
      </c>
      <c r="AG5" s="20"/>
      <c r="AK5" s="21"/>
      <c r="AQ5" s="21"/>
      <c r="AR5" s="22"/>
      <c r="AW5" s="21"/>
      <c r="BA5" s="21"/>
      <c r="BH5" s="21"/>
      <c r="BN5" s="21"/>
      <c r="BT5" s="15"/>
      <c r="BU5" s="21"/>
      <c r="BZ5" s="15"/>
    </row>
    <row r="6" spans="2:78" outlineLevel="2">
      <c r="B6" s="11" t="s">
        <v>24</v>
      </c>
      <c r="C6" s="87">
        <v>0.01</v>
      </c>
      <c r="D6" s="23">
        <f>RATE(12,0,-100,(100+((C6-AF26)*100)),,)</f>
        <v>-4.7235659147502982E-4</v>
      </c>
      <c r="F6" s="24" t="s">
        <v>25</v>
      </c>
      <c r="I6" s="10"/>
      <c r="J6" s="25" t="s">
        <v>26</v>
      </c>
      <c r="K6" s="26"/>
      <c r="L6" s="27"/>
      <c r="M6" s="27"/>
      <c r="N6" s="28"/>
      <c r="AE6" s="20"/>
      <c r="AF6" s="12">
        <v>39447</v>
      </c>
      <c r="AG6" s="20"/>
      <c r="AK6" s="6" t="s">
        <v>27</v>
      </c>
      <c r="AL6" s="6" t="s">
        <v>28</v>
      </c>
      <c r="AM6" s="6" t="s">
        <v>29</v>
      </c>
      <c r="AN6" s="6" t="s">
        <v>30</v>
      </c>
      <c r="AO6" s="15" t="s">
        <v>31</v>
      </c>
      <c r="AP6" s="15"/>
      <c r="AQ6" s="6" t="s">
        <v>27</v>
      </c>
      <c r="AR6" s="6" t="s">
        <v>28</v>
      </c>
      <c r="AS6" s="6" t="s">
        <v>29</v>
      </c>
      <c r="AT6" s="6" t="s">
        <v>30</v>
      </c>
      <c r="AU6" s="15" t="s">
        <v>31</v>
      </c>
      <c r="AV6" s="15"/>
      <c r="AW6" s="6" t="s">
        <v>27</v>
      </c>
      <c r="AX6" s="6" t="s">
        <v>28</v>
      </c>
      <c r="AY6" s="29" t="s">
        <v>32</v>
      </c>
      <c r="AZ6" s="30"/>
      <c r="BA6" s="6" t="s">
        <v>27</v>
      </c>
      <c r="BB6" s="6" t="s">
        <v>33</v>
      </c>
      <c r="BC6" s="6" t="s">
        <v>29</v>
      </c>
      <c r="BD6" s="6" t="s">
        <v>30</v>
      </c>
      <c r="BE6" s="6" t="s">
        <v>31</v>
      </c>
      <c r="BF6" s="15" t="s">
        <v>34</v>
      </c>
      <c r="BG6" s="15"/>
      <c r="BH6" s="6" t="s">
        <v>27</v>
      </c>
      <c r="BI6" s="6" t="s">
        <v>33</v>
      </c>
      <c r="BJ6" s="6" t="s">
        <v>29</v>
      </c>
      <c r="BK6" s="6" t="s">
        <v>30</v>
      </c>
      <c r="BL6" s="6" t="s">
        <v>31</v>
      </c>
      <c r="BN6" s="6" t="s">
        <v>27</v>
      </c>
      <c r="BO6" s="6" t="s">
        <v>33</v>
      </c>
      <c r="BQ6" s="6" t="s">
        <v>27</v>
      </c>
      <c r="BR6" s="15" t="s">
        <v>31</v>
      </c>
      <c r="BS6" s="15" t="s">
        <v>35</v>
      </c>
      <c r="BU6" s="6" t="s">
        <v>27</v>
      </c>
      <c r="BV6" s="6" t="s">
        <v>33</v>
      </c>
      <c r="BW6" s="6" t="s">
        <v>29</v>
      </c>
      <c r="BX6" s="6" t="s">
        <v>30</v>
      </c>
      <c r="BY6" s="6" t="s">
        <v>31</v>
      </c>
    </row>
    <row r="7" spans="2:78" outlineLevel="2">
      <c r="B7" s="11" t="s">
        <v>6</v>
      </c>
      <c r="D7" s="88">
        <f>((AY7/AY43)^(1/36))-1</f>
        <v>-4.267885707037733E-4</v>
      </c>
      <c r="F7" s="24" t="s">
        <v>36</v>
      </c>
      <c r="I7" s="10"/>
      <c r="J7" s="25" t="s">
        <v>37</v>
      </c>
      <c r="K7" s="26"/>
      <c r="L7" s="27"/>
      <c r="M7" s="27"/>
      <c r="N7" s="28"/>
      <c r="AF7" s="12">
        <v>37621</v>
      </c>
      <c r="AK7" s="31">
        <v>41274</v>
      </c>
      <c r="AL7" s="6">
        <v>244350</v>
      </c>
      <c r="AM7" s="6">
        <f>AL7-AL8</f>
        <v>176</v>
      </c>
      <c r="AN7" s="6">
        <f>AL7-AL19</f>
        <v>3766</v>
      </c>
      <c r="AO7" s="32">
        <f>AL7/AL19-1</f>
        <v>1.565357629767572E-2</v>
      </c>
      <c r="AP7" s="32"/>
      <c r="AQ7" s="31">
        <v>41274</v>
      </c>
      <c r="AR7" s="6">
        <v>155511</v>
      </c>
      <c r="AS7" s="6">
        <f>AR7-AR8</f>
        <v>192</v>
      </c>
      <c r="AT7" s="6">
        <f>AR7-AR19</f>
        <v>1566</v>
      </c>
      <c r="AU7" s="32">
        <f>AR7/AR19-1</f>
        <v>1.017246419175688E-2</v>
      </c>
      <c r="AV7" s="32"/>
      <c r="AW7" s="31">
        <v>41274</v>
      </c>
      <c r="AX7" s="6">
        <v>63.6</v>
      </c>
      <c r="AY7" s="33">
        <f t="shared" ref="AY7:AY70" si="0">AR7/AL7</f>
        <v>0.63642725598526706</v>
      </c>
      <c r="AZ7" s="34"/>
      <c r="BA7" s="31">
        <v>41274</v>
      </c>
      <c r="BB7" s="35">
        <v>143305</v>
      </c>
      <c r="BC7" s="15">
        <f>BB7-BB8</f>
        <v>28</v>
      </c>
      <c r="BD7" s="36">
        <f>BB7-BB19</f>
        <v>2409</v>
      </c>
      <c r="BE7" s="32">
        <f>BB7/BB19-1</f>
        <v>1.7097717465364592E-2</v>
      </c>
      <c r="BF7" s="37">
        <f>AVERAGE(BE7,BE19)</f>
        <v>1.4295655100103999E-2</v>
      </c>
      <c r="BG7" s="37"/>
      <c r="BH7" s="31">
        <v>41274</v>
      </c>
      <c r="BI7" s="35">
        <v>12206</v>
      </c>
      <c r="BJ7" s="35">
        <f>BI7-BI8</f>
        <v>164</v>
      </c>
      <c r="BK7" s="35">
        <f>BI7-BI19</f>
        <v>-843</v>
      </c>
      <c r="BL7" s="32">
        <f>BI7/BI19-1</f>
        <v>-6.4602651544179657E-2</v>
      </c>
      <c r="BM7" s="32"/>
      <c r="BN7" s="31">
        <v>41274</v>
      </c>
      <c r="BO7" s="38">
        <v>7.8</v>
      </c>
      <c r="BP7" s="38"/>
      <c r="BQ7" s="39">
        <v>41274</v>
      </c>
      <c r="BR7" s="40">
        <f>AVERAGEIFS($BE$7:$BE$630,$BA$7:$BA$630,"&gt;"&amp;BQ8,$BA$7:$BA$630,"&lt;="&amp;BQ7)</f>
        <v>1.8793357830241424E-2</v>
      </c>
      <c r="BS7" s="40">
        <f>AVERAGE(BR7,BR11)</f>
        <v>1.4838153776696247E-2</v>
      </c>
      <c r="BT7" s="41"/>
      <c r="BU7" s="31">
        <v>41274</v>
      </c>
      <c r="BV7" s="6">
        <v>134021</v>
      </c>
      <c r="BW7" s="6">
        <f>BV7-BV8</f>
        <v>155</v>
      </c>
      <c r="BX7" s="35">
        <f>BV7-BV19</f>
        <v>1835</v>
      </c>
      <c r="BY7" s="32">
        <f>BV7/BV19-1</f>
        <v>1.3881954216028891E-2</v>
      </c>
      <c r="BZ7" s="41"/>
    </row>
    <row r="8" spans="2:78" outlineLevel="2">
      <c r="B8" s="11" t="s">
        <v>38</v>
      </c>
      <c r="C8" s="87">
        <f>AG11+0.2%</f>
        <v>1.6295655100104001E-2</v>
      </c>
      <c r="F8" s="24" t="s">
        <v>39</v>
      </c>
      <c r="I8" s="10"/>
      <c r="J8" s="42" t="s">
        <v>40</v>
      </c>
      <c r="K8" s="43"/>
      <c r="L8" s="44"/>
      <c r="M8" s="44"/>
      <c r="N8" s="45"/>
      <c r="AK8" s="31">
        <v>41243</v>
      </c>
      <c r="AL8" s="6">
        <v>244174</v>
      </c>
      <c r="AM8" s="6">
        <f t="shared" ref="AM8:AM71" si="1">AL8-AL9</f>
        <v>191</v>
      </c>
      <c r="AN8" s="6">
        <f t="shared" ref="AN8:AN71" si="2">AL8-AL20</f>
        <v>3733</v>
      </c>
      <c r="AO8" s="32">
        <f t="shared" ref="AO8:AO71" si="3">AL8/AL20-1</f>
        <v>1.5525638306278955E-2</v>
      </c>
      <c r="AP8" s="32"/>
      <c r="AQ8" s="31">
        <v>41243</v>
      </c>
      <c r="AR8" s="6">
        <v>155319</v>
      </c>
      <c r="AS8" s="6">
        <f t="shared" ref="AS8:AS71" si="4">AR8-AR9</f>
        <v>-257</v>
      </c>
      <c r="AT8" s="6">
        <f t="shared" ref="AT8:AT71" si="5">AR8-AR20</f>
        <v>1223</v>
      </c>
      <c r="AU8" s="32">
        <f t="shared" ref="AU8:AU71" si="6">AR8/AR20-1</f>
        <v>7.9366109438272492E-3</v>
      </c>
      <c r="AV8" s="32"/>
      <c r="AW8" s="31">
        <v>41243</v>
      </c>
      <c r="AX8" s="6">
        <v>63.6</v>
      </c>
      <c r="AY8" s="46">
        <f t="shared" si="0"/>
        <v>0.6360996666311729</v>
      </c>
      <c r="AZ8" s="34"/>
      <c r="BA8" s="31">
        <v>41243</v>
      </c>
      <c r="BB8" s="35">
        <v>143277</v>
      </c>
      <c r="BC8" s="15">
        <f t="shared" ref="BC8:BC71" si="7">BB8-BB9</f>
        <v>-51</v>
      </c>
      <c r="BD8" s="36">
        <f t="shared" ref="BD8:BD71" si="8">BB8-BB20</f>
        <v>2506</v>
      </c>
      <c r="BE8" s="32">
        <f t="shared" ref="BE8:BE71" si="9">BB8/BB20-1</f>
        <v>1.7801962051843034E-2</v>
      </c>
      <c r="BF8" s="37">
        <f t="shared" ref="BF8:BF71" si="10">AVERAGE(BE8,BE20)</f>
        <v>1.5103964211342191E-2</v>
      </c>
      <c r="BG8" s="37"/>
      <c r="BH8" s="31">
        <v>41243</v>
      </c>
      <c r="BI8" s="35">
        <v>12042</v>
      </c>
      <c r="BJ8" s="35">
        <f t="shared" ref="BJ8:BJ71" si="11">BI8-BI9</f>
        <v>-206</v>
      </c>
      <c r="BK8" s="35">
        <f t="shared" ref="BK8:BK71" si="12">BI8-BI20</f>
        <v>-1283</v>
      </c>
      <c r="BL8" s="32">
        <f t="shared" ref="BL8:BL71" si="13">BI8/BI20-1</f>
        <v>-9.6285178236397706E-2</v>
      </c>
      <c r="BM8" s="32"/>
      <c r="BN8" s="31">
        <v>41243</v>
      </c>
      <c r="BO8" s="38">
        <v>7.8</v>
      </c>
      <c r="BP8" s="38"/>
      <c r="BQ8" s="39">
        <v>41182</v>
      </c>
      <c r="BR8" s="40">
        <f t="shared" ref="BR8:BR57" si="14">AVERAGEIFS($BE$7:$BE$630,$BA$7:$BA$630,"&gt;"&amp;BQ9,$BA$7:$BA$630,"&lt;="&amp;BQ8)</f>
        <v>1.8698788503725822E-2</v>
      </c>
      <c r="BS8" s="40">
        <f t="shared" ref="BS8:BS39" si="15">AVERAGE(BR8,BR12)</f>
        <v>1.1242773879960494E-2</v>
      </c>
      <c r="BT8" s="41"/>
      <c r="BU8" s="31">
        <v>41243</v>
      </c>
      <c r="BV8" s="6">
        <v>133866</v>
      </c>
      <c r="BW8" s="6">
        <f t="shared" ref="BW8:BW71" si="16">BV8-BV9</f>
        <v>161</v>
      </c>
      <c r="BX8" s="35">
        <f t="shared" ref="BX8:BX71" si="17">BV8-BV20</f>
        <v>1903</v>
      </c>
      <c r="BY8" s="32">
        <f t="shared" ref="BY8:BY71" si="18">BV8/BV20-1</f>
        <v>1.4420708835052309E-2</v>
      </c>
      <c r="BZ8" s="41"/>
    </row>
    <row r="9" spans="2:78" outlineLevel="2">
      <c r="I9" s="10"/>
      <c r="J9" s="10"/>
      <c r="K9" s="10"/>
      <c r="AE9" s="47" t="s">
        <v>38</v>
      </c>
      <c r="AK9" s="31">
        <v>41213</v>
      </c>
      <c r="AL9" s="6">
        <v>243983</v>
      </c>
      <c r="AM9" s="6">
        <f t="shared" si="1"/>
        <v>211</v>
      </c>
      <c r="AN9" s="6">
        <f t="shared" si="2"/>
        <v>3714</v>
      </c>
      <c r="AO9" s="32">
        <f t="shared" si="3"/>
        <v>1.5457674523138731E-2</v>
      </c>
      <c r="AP9" s="32"/>
      <c r="AQ9" s="31">
        <v>41213</v>
      </c>
      <c r="AR9" s="6">
        <v>155576</v>
      </c>
      <c r="AS9" s="6">
        <f t="shared" si="4"/>
        <v>520</v>
      </c>
      <c r="AT9" s="6">
        <f t="shared" si="5"/>
        <v>1566</v>
      </c>
      <c r="AU9" s="32">
        <f t="shared" si="6"/>
        <v>1.0168170897993711E-2</v>
      </c>
      <c r="AV9" s="32"/>
      <c r="AW9" s="31">
        <v>41213</v>
      </c>
      <c r="AX9" s="6">
        <v>63.8</v>
      </c>
      <c r="AY9" s="46">
        <f t="shared" si="0"/>
        <v>0.63765098388002439</v>
      </c>
      <c r="AZ9" s="34"/>
      <c r="BA9" s="31">
        <v>41213</v>
      </c>
      <c r="BB9" s="35">
        <v>143328</v>
      </c>
      <c r="BC9" s="15">
        <f t="shared" si="7"/>
        <v>354</v>
      </c>
      <c r="BD9" s="36">
        <f t="shared" si="8"/>
        <v>3014</v>
      </c>
      <c r="BE9" s="32">
        <f t="shared" si="9"/>
        <v>2.1480393973516643E-2</v>
      </c>
      <c r="BF9" s="37">
        <f t="shared" si="10"/>
        <v>1.5114842018642549E-2</v>
      </c>
      <c r="BG9" s="37"/>
      <c r="BH9" s="31">
        <v>41213</v>
      </c>
      <c r="BI9" s="35">
        <v>12248</v>
      </c>
      <c r="BJ9" s="35">
        <f t="shared" si="11"/>
        <v>166</v>
      </c>
      <c r="BK9" s="35">
        <f t="shared" si="12"/>
        <v>-1448</v>
      </c>
      <c r="BL9" s="32">
        <f t="shared" si="13"/>
        <v>-0.10572429906542058</v>
      </c>
      <c r="BM9" s="32"/>
      <c r="BN9" s="31">
        <v>41213</v>
      </c>
      <c r="BO9" s="38">
        <v>7.9</v>
      </c>
      <c r="BP9" s="38"/>
      <c r="BQ9" s="39">
        <v>41090</v>
      </c>
      <c r="BR9" s="40">
        <f t="shared" si="14"/>
        <v>1.9089390168873194E-2</v>
      </c>
      <c r="BS9" s="40">
        <f t="shared" si="15"/>
        <v>1.0733289604763163E-2</v>
      </c>
      <c r="BT9" s="41"/>
      <c r="BU9" s="31">
        <v>41213</v>
      </c>
      <c r="BV9" s="6">
        <v>133705</v>
      </c>
      <c r="BW9" s="6">
        <f t="shared" si="16"/>
        <v>137</v>
      </c>
      <c r="BX9" s="35">
        <f t="shared" si="17"/>
        <v>1899</v>
      </c>
      <c r="BY9" s="32">
        <f t="shared" si="18"/>
        <v>1.4407538351820071E-2</v>
      </c>
      <c r="BZ9" s="41"/>
    </row>
    <row r="10" spans="2:78" outlineLevel="2">
      <c r="I10" s="10"/>
      <c r="J10" s="10"/>
      <c r="K10" s="10"/>
      <c r="AF10" s="48" t="s">
        <v>41</v>
      </c>
      <c r="AG10" s="48" t="s">
        <v>42</v>
      </c>
      <c r="AK10" s="31">
        <v>41182</v>
      </c>
      <c r="AL10" s="6">
        <v>243772</v>
      </c>
      <c r="AM10" s="6">
        <f t="shared" si="1"/>
        <v>206</v>
      </c>
      <c r="AN10" s="6">
        <f t="shared" si="2"/>
        <v>3701</v>
      </c>
      <c r="AO10" s="32">
        <f t="shared" si="3"/>
        <v>1.541627268599699E-2</v>
      </c>
      <c r="AP10" s="32"/>
      <c r="AQ10" s="31">
        <v>41182</v>
      </c>
      <c r="AR10" s="6">
        <v>155056</v>
      </c>
      <c r="AS10" s="6">
        <f t="shared" si="4"/>
        <v>409</v>
      </c>
      <c r="AT10" s="6">
        <f t="shared" si="5"/>
        <v>982</v>
      </c>
      <c r="AU10" s="32">
        <f t="shared" si="6"/>
        <v>6.3735607565196251E-3</v>
      </c>
      <c r="AV10" s="32"/>
      <c r="AW10" s="31">
        <v>41182</v>
      </c>
      <c r="AX10" s="6">
        <v>63.6</v>
      </c>
      <c r="AY10" s="46">
        <f t="shared" si="0"/>
        <v>0.63606977011305643</v>
      </c>
      <c r="AZ10" s="34"/>
      <c r="BA10" s="31">
        <v>41182</v>
      </c>
      <c r="BB10" s="35">
        <v>142974</v>
      </c>
      <c r="BC10" s="15">
        <f t="shared" si="7"/>
        <v>810</v>
      </c>
      <c r="BD10" s="36">
        <f t="shared" si="8"/>
        <v>2810</v>
      </c>
      <c r="BE10" s="32">
        <f t="shared" si="9"/>
        <v>2.0047943837219195E-2</v>
      </c>
      <c r="BF10" s="37">
        <f t="shared" si="10"/>
        <v>1.280756878491085E-2</v>
      </c>
      <c r="BG10" s="37"/>
      <c r="BH10" s="31">
        <v>41182</v>
      </c>
      <c r="BI10" s="35">
        <v>12082</v>
      </c>
      <c r="BJ10" s="35">
        <f t="shared" si="11"/>
        <v>-401</v>
      </c>
      <c r="BK10" s="35">
        <f t="shared" si="12"/>
        <v>-1828</v>
      </c>
      <c r="BL10" s="32">
        <f t="shared" si="13"/>
        <v>-0.13141624730409773</v>
      </c>
      <c r="BM10" s="32"/>
      <c r="BN10" s="31">
        <v>41182</v>
      </c>
      <c r="BO10" s="38">
        <v>7.8</v>
      </c>
      <c r="BP10" s="38"/>
      <c r="BQ10" s="39">
        <v>40999</v>
      </c>
      <c r="BR10" s="40">
        <f t="shared" si="14"/>
        <v>1.740089089657822E-2</v>
      </c>
      <c r="BS10" s="40">
        <f t="shared" si="15"/>
        <v>1.1750885306804237E-2</v>
      </c>
      <c r="BT10" s="41"/>
      <c r="BU10" s="31">
        <v>41182</v>
      </c>
      <c r="BV10" s="6">
        <v>133568</v>
      </c>
      <c r="BW10" s="6">
        <f t="shared" si="16"/>
        <v>132</v>
      </c>
      <c r="BX10" s="35">
        <f t="shared" si="17"/>
        <v>1874</v>
      </c>
      <c r="BY10" s="32">
        <f t="shared" si="18"/>
        <v>1.4229957325314846E-2</v>
      </c>
      <c r="BZ10" s="41"/>
    </row>
    <row r="11" spans="2:78" outlineLevel="2">
      <c r="D11" s="49">
        <v>40939</v>
      </c>
      <c r="E11" s="49">
        <v>40968</v>
      </c>
      <c r="F11" s="49">
        <v>40999</v>
      </c>
      <c r="G11" s="49">
        <v>41029</v>
      </c>
      <c r="H11" s="49">
        <v>41060</v>
      </c>
      <c r="I11" s="49">
        <v>41090</v>
      </c>
      <c r="J11" s="49">
        <v>41121</v>
      </c>
      <c r="K11" s="49">
        <v>41152</v>
      </c>
      <c r="L11" s="49">
        <v>41182</v>
      </c>
      <c r="M11" s="49">
        <v>41213</v>
      </c>
      <c r="N11" s="49">
        <v>41243</v>
      </c>
      <c r="O11" s="49">
        <v>41274</v>
      </c>
      <c r="AE11" s="8" t="s">
        <v>43</v>
      </c>
      <c r="AF11" s="50">
        <f>AVERAGE(BE7)</f>
        <v>1.7097717465364592E-2</v>
      </c>
      <c r="AG11" s="51">
        <f>AVERAGE(BF7)</f>
        <v>1.4295655100103999E-2</v>
      </c>
      <c r="AK11" s="31">
        <v>41152</v>
      </c>
      <c r="AL11" s="6">
        <v>243566</v>
      </c>
      <c r="AM11" s="6">
        <f t="shared" si="1"/>
        <v>212</v>
      </c>
      <c r="AN11" s="6">
        <f t="shared" si="2"/>
        <v>3695</v>
      </c>
      <c r="AO11" s="32">
        <f t="shared" si="3"/>
        <v>1.5404113044094503E-2</v>
      </c>
      <c r="AP11" s="32"/>
      <c r="AQ11" s="31">
        <v>41152</v>
      </c>
      <c r="AR11" s="6">
        <v>154647</v>
      </c>
      <c r="AS11" s="6">
        <f t="shared" si="4"/>
        <v>-348</v>
      </c>
      <c r="AT11" s="6">
        <f t="shared" si="5"/>
        <v>940</v>
      </c>
      <c r="AU11" s="32">
        <f t="shared" si="6"/>
        <v>6.1155314982401787E-3</v>
      </c>
      <c r="AV11" s="32"/>
      <c r="AW11" s="31">
        <v>41152</v>
      </c>
      <c r="AX11" s="6">
        <v>63.5</v>
      </c>
      <c r="AY11" s="46">
        <f t="shared" si="0"/>
        <v>0.6349285204010412</v>
      </c>
      <c r="AZ11" s="34"/>
      <c r="BA11" s="31">
        <v>41152</v>
      </c>
      <c r="BB11" s="35">
        <v>142164</v>
      </c>
      <c r="BC11" s="15">
        <f t="shared" si="7"/>
        <v>-86</v>
      </c>
      <c r="BD11" s="36">
        <f t="shared" si="8"/>
        <v>2294</v>
      </c>
      <c r="BE11" s="32">
        <f t="shared" si="9"/>
        <v>1.6400943733466899E-2</v>
      </c>
      <c r="BF11" s="37">
        <f t="shared" si="10"/>
        <v>9.8682743128436501E-3</v>
      </c>
      <c r="BG11" s="37"/>
      <c r="BH11" s="31">
        <v>41152</v>
      </c>
      <c r="BI11" s="35">
        <v>12483</v>
      </c>
      <c r="BJ11" s="35">
        <f t="shared" si="11"/>
        <v>-262</v>
      </c>
      <c r="BK11" s="35">
        <f t="shared" si="12"/>
        <v>-1354</v>
      </c>
      <c r="BL11" s="32">
        <f t="shared" si="13"/>
        <v>-9.7853580978535804E-2</v>
      </c>
      <c r="BM11" s="32"/>
      <c r="BN11" s="31">
        <v>41152</v>
      </c>
      <c r="BO11" s="38">
        <v>8.1</v>
      </c>
      <c r="BP11" s="38"/>
      <c r="BQ11" s="39">
        <v>40908</v>
      </c>
      <c r="BR11" s="40">
        <f t="shared" si="14"/>
        <v>1.088294972315107E-2</v>
      </c>
      <c r="BS11" s="40">
        <f t="shared" si="15"/>
        <v>8.2468936759392264E-3</v>
      </c>
      <c r="BT11" s="41"/>
      <c r="BU11" s="31">
        <v>41152</v>
      </c>
      <c r="BV11" s="6">
        <v>133436</v>
      </c>
      <c r="BW11" s="6">
        <f t="shared" si="16"/>
        <v>192</v>
      </c>
      <c r="BX11" s="35">
        <f t="shared" si="17"/>
        <v>1944</v>
      </c>
      <c r="BY11" s="32">
        <f t="shared" si="18"/>
        <v>1.4784169379125744E-2</v>
      </c>
      <c r="BZ11" s="41"/>
    </row>
    <row r="12" spans="2:78" outlineLevel="2">
      <c r="B12" s="52" t="s">
        <v>24</v>
      </c>
      <c r="C12" s="53"/>
      <c r="D12" s="54">
        <f t="shared" ref="D12:O12" si="19">VLOOKUP(D$11,$AK$7:$AO$642,2,FALSE)</f>
        <v>242269</v>
      </c>
      <c r="E12" s="54">
        <f t="shared" si="19"/>
        <v>242435</v>
      </c>
      <c r="F12" s="54">
        <f t="shared" si="19"/>
        <v>242604</v>
      </c>
      <c r="G12" s="54">
        <f t="shared" si="19"/>
        <v>242784</v>
      </c>
      <c r="H12" s="54">
        <f t="shared" si="19"/>
        <v>242966</v>
      </c>
      <c r="I12" s="54">
        <f t="shared" si="19"/>
        <v>243155</v>
      </c>
      <c r="J12" s="54">
        <f t="shared" si="19"/>
        <v>243354</v>
      </c>
      <c r="K12" s="54">
        <f t="shared" si="19"/>
        <v>243566</v>
      </c>
      <c r="L12" s="54">
        <f t="shared" si="19"/>
        <v>243772</v>
      </c>
      <c r="M12" s="54">
        <f t="shared" si="19"/>
        <v>243983</v>
      </c>
      <c r="N12" s="54">
        <f t="shared" si="19"/>
        <v>244174</v>
      </c>
      <c r="O12" s="54">
        <f t="shared" si="19"/>
        <v>244350</v>
      </c>
      <c r="AE12" s="8" t="s">
        <v>44</v>
      </c>
      <c r="AF12" s="50">
        <f>AVERAGEIFS(Employed_Growth,Employed_Date,"&lt;="&amp;AF3,Employed_Date,"&gt;"&amp;AF4)</f>
        <v>1.8495606849854667E-2</v>
      </c>
      <c r="AG12" s="51">
        <f>AVERAGEIFS(Employed_Growth_2Y,Employed_Date,"&lt;="&amp;AF3,Employed_Date,"&gt;"&amp;AF4)</f>
        <v>1.2141275642056035E-2</v>
      </c>
      <c r="AK12" s="31">
        <v>41121</v>
      </c>
      <c r="AL12" s="6">
        <v>243354</v>
      </c>
      <c r="AM12" s="6">
        <f t="shared" si="1"/>
        <v>199</v>
      </c>
      <c r="AN12" s="6">
        <f t="shared" si="2"/>
        <v>3683</v>
      </c>
      <c r="AO12" s="32">
        <f t="shared" si="3"/>
        <v>1.5366898790425187E-2</v>
      </c>
      <c r="AP12" s="32"/>
      <c r="AQ12" s="31">
        <v>41121</v>
      </c>
      <c r="AR12" s="6">
        <v>154995</v>
      </c>
      <c r="AS12" s="6">
        <f t="shared" si="4"/>
        <v>-154</v>
      </c>
      <c r="AT12" s="6">
        <f t="shared" si="5"/>
        <v>1670</v>
      </c>
      <c r="AU12" s="32">
        <f t="shared" si="6"/>
        <v>1.0891896298711901E-2</v>
      </c>
      <c r="AV12" s="32"/>
      <c r="AW12" s="31">
        <v>41121</v>
      </c>
      <c r="AX12" s="6">
        <v>63.7</v>
      </c>
      <c r="AY12" s="46">
        <f t="shared" si="0"/>
        <v>0.63691165955768136</v>
      </c>
      <c r="AZ12" s="34"/>
      <c r="BA12" s="31">
        <v>41121</v>
      </c>
      <c r="BB12" s="35">
        <v>142250</v>
      </c>
      <c r="BC12" s="15">
        <f t="shared" si="7"/>
        <v>-198</v>
      </c>
      <c r="BD12" s="36">
        <f t="shared" si="8"/>
        <v>2741</v>
      </c>
      <c r="BE12" s="32">
        <f t="shared" si="9"/>
        <v>1.9647477940491376E-2</v>
      </c>
      <c r="BF12" s="37">
        <f t="shared" si="10"/>
        <v>1.1052478542126987E-2</v>
      </c>
      <c r="BG12" s="37"/>
      <c r="BH12" s="31">
        <v>41121</v>
      </c>
      <c r="BI12" s="35">
        <v>12745</v>
      </c>
      <c r="BJ12" s="35">
        <f t="shared" si="11"/>
        <v>44</v>
      </c>
      <c r="BK12" s="35">
        <f t="shared" si="12"/>
        <v>-1072</v>
      </c>
      <c r="BL12" s="32">
        <f t="shared" si="13"/>
        <v>-7.7585582977491518E-2</v>
      </c>
      <c r="BM12" s="32"/>
      <c r="BN12" s="31">
        <v>41121</v>
      </c>
      <c r="BO12" s="38">
        <v>8.1999999999999993</v>
      </c>
      <c r="BP12" s="38"/>
      <c r="BQ12" s="39">
        <v>40816</v>
      </c>
      <c r="BR12" s="40">
        <f t="shared" si="14"/>
        <v>3.7867592561951677E-3</v>
      </c>
      <c r="BS12" s="40">
        <f t="shared" si="15"/>
        <v>1.6256883820010004E-3</v>
      </c>
      <c r="BT12" s="41"/>
      <c r="BU12" s="31">
        <v>41121</v>
      </c>
      <c r="BV12" s="6">
        <v>133244</v>
      </c>
      <c r="BW12" s="6">
        <f t="shared" si="16"/>
        <v>181</v>
      </c>
      <c r="BX12" s="35">
        <f t="shared" si="17"/>
        <v>1837</v>
      </c>
      <c r="BY12" s="32">
        <f t="shared" si="18"/>
        <v>1.3979468369264891E-2</v>
      </c>
      <c r="BZ12" s="41"/>
    </row>
    <row r="13" spans="2:78" outlineLevel="2">
      <c r="B13" s="52" t="s">
        <v>45</v>
      </c>
      <c r="C13" s="52"/>
      <c r="D13" s="54">
        <f t="shared" ref="D13:O13" si="20">VLOOKUP(D$11,$BA$7:$BE$642,2,FALSE)</f>
        <v>141608</v>
      </c>
      <c r="E13" s="54">
        <f t="shared" si="20"/>
        <v>142019</v>
      </c>
      <c r="F13" s="54">
        <f t="shared" si="20"/>
        <v>142020</v>
      </c>
      <c r="G13" s="54">
        <f t="shared" si="20"/>
        <v>141934</v>
      </c>
      <c r="H13" s="54">
        <f t="shared" si="20"/>
        <v>142302</v>
      </c>
      <c r="I13" s="54">
        <f t="shared" si="20"/>
        <v>142448</v>
      </c>
      <c r="J13" s="54">
        <f t="shared" si="20"/>
        <v>142250</v>
      </c>
      <c r="K13" s="54">
        <f t="shared" si="20"/>
        <v>142164</v>
      </c>
      <c r="L13" s="54">
        <f t="shared" si="20"/>
        <v>142974</v>
      </c>
      <c r="M13" s="54">
        <f t="shared" si="20"/>
        <v>143328</v>
      </c>
      <c r="N13" s="54">
        <f t="shared" si="20"/>
        <v>143277</v>
      </c>
      <c r="O13" s="54">
        <f t="shared" si="20"/>
        <v>143305</v>
      </c>
      <c r="AE13" s="8" t="s">
        <v>46</v>
      </c>
      <c r="AF13" s="50">
        <f>AVERAGEIFS(Employed_Growth,Employed_Date,"&lt;="&amp;AF3,Employed_Date,"&gt;"&amp;AF5)</f>
        <v>6.1785281084544745E-3</v>
      </c>
      <c r="AG13" s="51">
        <f>AVERAGEIFS(Employed_Growth_2Y,Employed_Date,"&lt;="&amp;AF3,Employed_Date,"&gt;"&amp;AF5)</f>
        <v>-3.1879423295208204E-3</v>
      </c>
      <c r="AK13" s="31">
        <v>41090</v>
      </c>
      <c r="AL13" s="6">
        <v>243155</v>
      </c>
      <c r="AM13" s="6">
        <f t="shared" si="1"/>
        <v>189</v>
      </c>
      <c r="AN13" s="6">
        <f t="shared" si="2"/>
        <v>3666</v>
      </c>
      <c r="AO13" s="32">
        <f t="shared" si="3"/>
        <v>1.5307592415517934E-2</v>
      </c>
      <c r="AP13" s="32"/>
      <c r="AQ13" s="31">
        <v>41090</v>
      </c>
      <c r="AR13" s="6">
        <v>155149</v>
      </c>
      <c r="AS13" s="6">
        <f t="shared" si="4"/>
        <v>151</v>
      </c>
      <c r="AT13" s="6">
        <f t="shared" si="5"/>
        <v>1780</v>
      </c>
      <c r="AU13" s="32">
        <f t="shared" si="6"/>
        <v>1.1605995996583296E-2</v>
      </c>
      <c r="AV13" s="32"/>
      <c r="AW13" s="31">
        <v>41090</v>
      </c>
      <c r="AX13" s="6">
        <v>63.8</v>
      </c>
      <c r="AY13" s="46">
        <f t="shared" si="0"/>
        <v>0.63806625403549178</v>
      </c>
      <c r="AZ13" s="34"/>
      <c r="BA13" s="31">
        <v>41090</v>
      </c>
      <c r="BB13" s="35">
        <v>142448</v>
      </c>
      <c r="BC13" s="15">
        <f t="shared" si="7"/>
        <v>146</v>
      </c>
      <c r="BD13" s="36">
        <f t="shared" si="8"/>
        <v>3043</v>
      </c>
      <c r="BE13" s="32">
        <f t="shared" si="9"/>
        <v>2.182848534844517E-2</v>
      </c>
      <c r="BF13" s="37">
        <f t="shared" si="10"/>
        <v>1.1837719835230964E-2</v>
      </c>
      <c r="BG13" s="37"/>
      <c r="BH13" s="31">
        <v>41090</v>
      </c>
      <c r="BI13" s="35">
        <v>12701</v>
      </c>
      <c r="BJ13" s="35">
        <f t="shared" si="11"/>
        <v>6</v>
      </c>
      <c r="BK13" s="35">
        <f t="shared" si="12"/>
        <v>-1263</v>
      </c>
      <c r="BL13" s="32">
        <f t="shared" si="13"/>
        <v>-9.0446863362933283E-2</v>
      </c>
      <c r="BM13" s="32"/>
      <c r="BN13" s="31">
        <v>41090</v>
      </c>
      <c r="BO13" s="38">
        <v>8.1999999999999993</v>
      </c>
      <c r="BP13" s="38"/>
      <c r="BQ13" s="39">
        <v>40724</v>
      </c>
      <c r="BR13" s="40">
        <f t="shared" si="14"/>
        <v>2.3771890406531306E-3</v>
      </c>
      <c r="BS13" s="40">
        <f t="shared" si="15"/>
        <v>-2.6208221030318652E-3</v>
      </c>
      <c r="BT13" s="41"/>
      <c r="BU13" s="31">
        <v>41090</v>
      </c>
      <c r="BV13" s="6">
        <v>133063</v>
      </c>
      <c r="BW13" s="6">
        <f t="shared" si="16"/>
        <v>45</v>
      </c>
      <c r="BX13" s="35">
        <f t="shared" si="17"/>
        <v>1752</v>
      </c>
      <c r="BY13" s="32">
        <f t="shared" si="18"/>
        <v>1.3342370403088832E-2</v>
      </c>
      <c r="BZ13" s="41"/>
    </row>
    <row r="14" spans="2:78" outlineLevel="2">
      <c r="B14" s="55" t="s">
        <v>47</v>
      </c>
      <c r="C14" s="52"/>
      <c r="D14" s="56">
        <f t="shared" ref="D14:O14" si="21">VLOOKUP(D$11,$BA$7:$BE$642,5,FALSE)</f>
        <v>1.6911664380659719E-2</v>
      </c>
      <c r="E14" s="56">
        <f t="shared" si="21"/>
        <v>1.8269030837952061E-2</v>
      </c>
      <c r="F14" s="56">
        <f t="shared" si="21"/>
        <v>1.7021977471122884E-2</v>
      </c>
      <c r="G14" s="56">
        <f t="shared" si="21"/>
        <v>1.6675501052963337E-2</v>
      </c>
      <c r="H14" s="56">
        <f t="shared" si="21"/>
        <v>1.8764184105211079E-2</v>
      </c>
      <c r="I14" s="56">
        <f t="shared" si="21"/>
        <v>2.182848534844517E-2</v>
      </c>
      <c r="J14" s="56">
        <f t="shared" si="21"/>
        <v>1.9647477940491376E-2</v>
      </c>
      <c r="K14" s="56">
        <f t="shared" si="21"/>
        <v>1.6400943733466899E-2</v>
      </c>
      <c r="L14" s="56">
        <f t="shared" si="21"/>
        <v>2.0047943837219195E-2</v>
      </c>
      <c r="M14" s="56">
        <f t="shared" si="21"/>
        <v>2.1480393973516643E-2</v>
      </c>
      <c r="N14" s="56">
        <f t="shared" si="21"/>
        <v>1.7801962051843034E-2</v>
      </c>
      <c r="O14" s="56">
        <f t="shared" si="21"/>
        <v>1.7097717465364592E-2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8" t="s">
        <v>48</v>
      </c>
      <c r="AF14" s="50">
        <f>AVERAGEIFS(Employed_Growth,Employed_Date,"&lt;="&amp;AF3,Employed_Date,"&gt;"&amp;AF6)</f>
        <v>-4.7587675837446461E-3</v>
      </c>
      <c r="AG14" s="51">
        <f>AVERAGEIFS(Employed_Growth_2Y,Employed_Date,"&lt;="&amp;AF3,Employed_Date,"&gt;"&amp;AF6)</f>
        <v>-5.4749760681046733E-3</v>
      </c>
      <c r="AK14" s="31">
        <v>41060</v>
      </c>
      <c r="AL14" s="6">
        <v>242966</v>
      </c>
      <c r="AM14" s="6">
        <f t="shared" si="1"/>
        <v>182</v>
      </c>
      <c r="AN14" s="6">
        <f t="shared" si="2"/>
        <v>3653</v>
      </c>
      <c r="AO14" s="32">
        <f t="shared" si="3"/>
        <v>1.526452804486178E-2</v>
      </c>
      <c r="AP14" s="32"/>
      <c r="AQ14" s="31">
        <v>41060</v>
      </c>
      <c r="AR14" s="6">
        <v>154998</v>
      </c>
      <c r="AS14" s="6">
        <f t="shared" si="4"/>
        <v>547</v>
      </c>
      <c r="AT14" s="6">
        <f t="shared" si="5"/>
        <v>1446</v>
      </c>
      <c r="AU14" s="32">
        <f t="shared" si="6"/>
        <v>9.4170053141606758E-3</v>
      </c>
      <c r="AV14" s="32"/>
      <c r="AW14" s="31">
        <v>41060</v>
      </c>
      <c r="AX14" s="6">
        <v>63.8</v>
      </c>
      <c r="AY14" s="46">
        <f t="shared" si="0"/>
        <v>0.63794111110196483</v>
      </c>
      <c r="AZ14" s="34"/>
      <c r="BA14" s="31">
        <v>41060</v>
      </c>
      <c r="BB14" s="35">
        <v>142302</v>
      </c>
      <c r="BC14" s="15">
        <f t="shared" si="7"/>
        <v>368</v>
      </c>
      <c r="BD14" s="36">
        <f t="shared" si="8"/>
        <v>2621</v>
      </c>
      <c r="BE14" s="32">
        <f t="shared" si="9"/>
        <v>1.8764184105211079E-2</v>
      </c>
      <c r="BF14" s="37">
        <f t="shared" si="10"/>
        <v>1.0911660111203036E-2</v>
      </c>
      <c r="BG14" s="37"/>
      <c r="BH14" s="31">
        <v>41060</v>
      </c>
      <c r="BI14" s="35">
        <v>12695</v>
      </c>
      <c r="BJ14" s="35">
        <f t="shared" si="11"/>
        <v>177</v>
      </c>
      <c r="BK14" s="35">
        <f t="shared" si="12"/>
        <v>-1176</v>
      </c>
      <c r="BL14" s="32">
        <f t="shared" si="13"/>
        <v>-8.478119818326002E-2</v>
      </c>
      <c r="BM14" s="32"/>
      <c r="BN14" s="31">
        <v>41060</v>
      </c>
      <c r="BO14" s="38">
        <v>8.1999999999999993</v>
      </c>
      <c r="BP14" s="38"/>
      <c r="BQ14" s="39">
        <v>40633</v>
      </c>
      <c r="BR14" s="40">
        <f t="shared" si="14"/>
        <v>6.1008797170302538E-3</v>
      </c>
      <c r="BS14" s="40">
        <f t="shared" si="15"/>
        <v>-7.1718050038908441E-3</v>
      </c>
      <c r="BT14" s="41"/>
      <c r="BU14" s="31">
        <v>41060</v>
      </c>
      <c r="BV14" s="6">
        <v>133018</v>
      </c>
      <c r="BW14" s="6">
        <f t="shared" si="16"/>
        <v>87</v>
      </c>
      <c r="BX14" s="35">
        <f t="shared" si="17"/>
        <v>1791</v>
      </c>
      <c r="BY14" s="32">
        <f t="shared" si="18"/>
        <v>1.3648105953805167E-2</v>
      </c>
      <c r="BZ14" s="41"/>
    </row>
    <row r="15" spans="2:78" outlineLevel="2">
      <c r="AE15" s="8" t="s">
        <v>49</v>
      </c>
      <c r="AF15" s="50">
        <f>AVERAGEIFS(Employed_Growth,Employed_Date,"&lt;="&amp;AF3,Employed_Date,"&gt;"&amp;AF7)</f>
        <v>4.4504291356981512E-3</v>
      </c>
      <c r="AG15" s="51">
        <f>AVERAGEIFS(Employed_Growth_2Y,Employed_Date,"&lt;="&amp;AF3,Employed_Date,"&gt;"&amp;AF7)</f>
        <v>3.3595295523801152E-3</v>
      </c>
      <c r="AK15" s="31">
        <v>41029</v>
      </c>
      <c r="AL15" s="6">
        <v>242784</v>
      </c>
      <c r="AM15" s="6">
        <f t="shared" si="1"/>
        <v>180</v>
      </c>
      <c r="AN15" s="6">
        <f t="shared" si="2"/>
        <v>3638</v>
      </c>
      <c r="AO15" s="32">
        <f t="shared" si="3"/>
        <v>1.5212464352320376E-2</v>
      </c>
      <c r="AP15" s="32"/>
      <c r="AQ15" s="31">
        <v>41029</v>
      </c>
      <c r="AR15" s="6">
        <v>154451</v>
      </c>
      <c r="AS15" s="6">
        <f t="shared" si="4"/>
        <v>-256</v>
      </c>
      <c r="AT15" s="6">
        <f t="shared" si="5"/>
        <v>973</v>
      </c>
      <c r="AU15" s="32">
        <f t="shared" si="6"/>
        <v>6.3396708323018025E-3</v>
      </c>
      <c r="AV15" s="32"/>
      <c r="AW15" s="31">
        <v>41029</v>
      </c>
      <c r="AX15" s="6">
        <v>63.6</v>
      </c>
      <c r="AY15" s="46">
        <f t="shared" si="0"/>
        <v>0.63616630420456044</v>
      </c>
      <c r="AZ15" s="34"/>
      <c r="BA15" s="31">
        <v>41029</v>
      </c>
      <c r="BB15" s="35">
        <v>141934</v>
      </c>
      <c r="BC15" s="15">
        <f t="shared" si="7"/>
        <v>-86</v>
      </c>
      <c r="BD15" s="36">
        <f t="shared" si="8"/>
        <v>2328</v>
      </c>
      <c r="BE15" s="32">
        <f t="shared" si="9"/>
        <v>1.6675501052963337E-2</v>
      </c>
      <c r="BF15" s="37">
        <f t="shared" si="10"/>
        <v>9.4504888678554888E-3</v>
      </c>
      <c r="BG15" s="37"/>
      <c r="BH15" s="31">
        <v>41029</v>
      </c>
      <c r="BI15" s="35">
        <v>12518</v>
      </c>
      <c r="BJ15" s="35">
        <f t="shared" si="11"/>
        <v>-168</v>
      </c>
      <c r="BK15" s="35">
        <f t="shared" si="12"/>
        <v>-1354</v>
      </c>
      <c r="BL15" s="32">
        <f t="shared" si="13"/>
        <v>-9.7606689734717422E-2</v>
      </c>
      <c r="BM15" s="32"/>
      <c r="BN15" s="31">
        <v>41029</v>
      </c>
      <c r="BO15" s="38">
        <v>8.1</v>
      </c>
      <c r="BP15" s="38"/>
      <c r="BQ15" s="39">
        <v>40543</v>
      </c>
      <c r="BR15" s="40">
        <f t="shared" si="14"/>
        <v>5.6108376287273831E-3</v>
      </c>
      <c r="BS15" s="40">
        <f t="shared" si="15"/>
        <v>-1.7037644493534509E-2</v>
      </c>
      <c r="BT15" s="41"/>
      <c r="BU15" s="31">
        <v>41029</v>
      </c>
      <c r="BV15" s="6">
        <v>132931</v>
      </c>
      <c r="BW15" s="6">
        <f t="shared" si="16"/>
        <v>68</v>
      </c>
      <c r="BX15" s="35">
        <f t="shared" si="17"/>
        <v>1758</v>
      </c>
      <c r="BY15" s="32">
        <f t="shared" si="18"/>
        <v>1.3402148307959827E-2</v>
      </c>
      <c r="BZ15" s="41"/>
    </row>
    <row r="16" spans="2:78" outlineLevel="2">
      <c r="P16" s="59" t="s">
        <v>50</v>
      </c>
      <c r="AE16" s="60"/>
      <c r="AF16" s="60"/>
      <c r="AG16" s="60"/>
      <c r="AK16" s="31">
        <v>40999</v>
      </c>
      <c r="AL16" s="6">
        <v>242604</v>
      </c>
      <c r="AM16" s="6">
        <f t="shared" si="1"/>
        <v>169</v>
      </c>
      <c r="AN16" s="6">
        <f t="shared" si="2"/>
        <v>3604</v>
      </c>
      <c r="AO16" s="32">
        <f t="shared" si="3"/>
        <v>1.5079497907949824E-2</v>
      </c>
      <c r="AP16" s="32"/>
      <c r="AQ16" s="31">
        <v>40999</v>
      </c>
      <c r="AR16" s="6">
        <v>154707</v>
      </c>
      <c r="AS16" s="6">
        <f t="shared" si="4"/>
        <v>-118</v>
      </c>
      <c r="AT16" s="6">
        <f t="shared" si="5"/>
        <v>1349</v>
      </c>
      <c r="AU16" s="32">
        <f t="shared" si="6"/>
        <v>8.7964110121414585E-3</v>
      </c>
      <c r="AV16" s="32"/>
      <c r="AW16" s="31">
        <v>40999</v>
      </c>
      <c r="AX16" s="6">
        <v>63.8</v>
      </c>
      <c r="AY16" s="46">
        <f t="shared" si="0"/>
        <v>0.63769352525102641</v>
      </c>
      <c r="AZ16" s="34"/>
      <c r="BA16" s="31">
        <v>40999</v>
      </c>
      <c r="BB16" s="35">
        <v>142020</v>
      </c>
      <c r="BC16" s="15">
        <f t="shared" si="7"/>
        <v>1</v>
      </c>
      <c r="BD16" s="36">
        <f t="shared" si="8"/>
        <v>2377</v>
      </c>
      <c r="BE16" s="32">
        <f t="shared" si="9"/>
        <v>1.7021977471122884E-2</v>
      </c>
      <c r="BF16" s="37">
        <f t="shared" si="10"/>
        <v>1.1667358765900082E-2</v>
      </c>
      <c r="BG16" s="37"/>
      <c r="BH16" s="31">
        <v>40999</v>
      </c>
      <c r="BI16" s="35">
        <v>12686</v>
      </c>
      <c r="BJ16" s="35">
        <f t="shared" si="11"/>
        <v>-120</v>
      </c>
      <c r="BK16" s="35">
        <f t="shared" si="12"/>
        <v>-1030</v>
      </c>
      <c r="BL16" s="32">
        <f t="shared" si="13"/>
        <v>-7.5094779819189217E-2</v>
      </c>
      <c r="BM16" s="32"/>
      <c r="BN16" s="31">
        <v>40999</v>
      </c>
      <c r="BO16" s="38">
        <v>8.1999999999999993</v>
      </c>
      <c r="BP16" s="38"/>
      <c r="BQ16" s="39">
        <v>40451</v>
      </c>
      <c r="BR16" s="40">
        <f t="shared" si="14"/>
        <v>-5.353824921931668E-4</v>
      </c>
      <c r="BS16" s="40">
        <f t="shared" si="15"/>
        <v>-2.0486222836563615E-2</v>
      </c>
      <c r="BT16" s="41"/>
      <c r="BU16" s="31">
        <v>40999</v>
      </c>
      <c r="BV16" s="6">
        <v>132863</v>
      </c>
      <c r="BW16" s="6">
        <f t="shared" si="16"/>
        <v>143</v>
      </c>
      <c r="BX16" s="35">
        <f t="shared" si="17"/>
        <v>1941</v>
      </c>
      <c r="BY16" s="32">
        <f t="shared" si="18"/>
        <v>1.4825621362337893E-2</v>
      </c>
      <c r="BZ16" s="41"/>
    </row>
    <row r="17" spans="1:78" outlineLevel="2">
      <c r="C17" s="61">
        <v>41274</v>
      </c>
      <c r="D17" s="61">
        <v>41305</v>
      </c>
      <c r="E17" s="61">
        <v>41333</v>
      </c>
      <c r="F17" s="61">
        <v>41364</v>
      </c>
      <c r="G17" s="61">
        <v>41394</v>
      </c>
      <c r="H17" s="61">
        <v>41425</v>
      </c>
      <c r="I17" s="61">
        <v>41455</v>
      </c>
      <c r="J17" s="61">
        <v>41486</v>
      </c>
      <c r="K17" s="61">
        <v>41517</v>
      </c>
      <c r="L17" s="61">
        <v>41547</v>
      </c>
      <c r="M17" s="61">
        <v>41578</v>
      </c>
      <c r="N17" s="61">
        <v>41608</v>
      </c>
      <c r="O17" s="61">
        <v>41639</v>
      </c>
      <c r="P17" s="62">
        <v>41670</v>
      </c>
      <c r="Q17" s="62">
        <v>41698</v>
      </c>
      <c r="R17" s="62">
        <v>41729</v>
      </c>
      <c r="S17" s="62">
        <v>41759</v>
      </c>
      <c r="T17" s="62">
        <v>41790</v>
      </c>
      <c r="U17" s="62">
        <v>41820</v>
      </c>
      <c r="V17" s="62">
        <v>41851</v>
      </c>
      <c r="W17" s="62">
        <v>41882</v>
      </c>
      <c r="X17" s="62">
        <v>41912</v>
      </c>
      <c r="Y17" s="62">
        <v>41943</v>
      </c>
      <c r="Z17" s="62">
        <v>41973</v>
      </c>
      <c r="AA17" s="62">
        <v>42004</v>
      </c>
      <c r="AE17" s="47" t="s">
        <v>51</v>
      </c>
      <c r="AK17" s="31">
        <v>40968</v>
      </c>
      <c r="AL17" s="6">
        <v>242435</v>
      </c>
      <c r="AM17" s="6">
        <f t="shared" si="1"/>
        <v>166</v>
      </c>
      <c r="AN17" s="6">
        <f t="shared" si="2"/>
        <v>3584</v>
      </c>
      <c r="AO17" s="32">
        <f t="shared" si="3"/>
        <v>1.5005170587521155E-2</v>
      </c>
      <c r="AP17" s="32"/>
      <c r="AQ17" s="31">
        <v>40968</v>
      </c>
      <c r="AR17" s="6">
        <v>154825</v>
      </c>
      <c r="AS17" s="6">
        <f t="shared" si="4"/>
        <v>469</v>
      </c>
      <c r="AT17" s="6">
        <f t="shared" si="5"/>
        <v>1556</v>
      </c>
      <c r="AU17" s="32">
        <f t="shared" si="6"/>
        <v>1.0152085548936762E-2</v>
      </c>
      <c r="AV17" s="32"/>
      <c r="AW17" s="31">
        <v>40968</v>
      </c>
      <c r="AX17" s="6">
        <v>63.9</v>
      </c>
      <c r="AY17" s="46">
        <f t="shared" si="0"/>
        <v>0.63862478602512018</v>
      </c>
      <c r="AZ17" s="34"/>
      <c r="BA17" s="31">
        <v>40968</v>
      </c>
      <c r="BB17" s="35">
        <v>142019</v>
      </c>
      <c r="BC17" s="15">
        <f t="shared" si="7"/>
        <v>411</v>
      </c>
      <c r="BD17" s="36">
        <f t="shared" si="8"/>
        <v>2548</v>
      </c>
      <c r="BE17" s="32">
        <f t="shared" si="9"/>
        <v>1.8269030837952061E-2</v>
      </c>
      <c r="BF17" s="37">
        <f t="shared" si="10"/>
        <v>1.2189541965605732E-2</v>
      </c>
      <c r="BG17" s="37"/>
      <c r="BH17" s="31">
        <v>40968</v>
      </c>
      <c r="BI17" s="35">
        <v>12806</v>
      </c>
      <c r="BJ17" s="35">
        <f t="shared" si="11"/>
        <v>58</v>
      </c>
      <c r="BK17" s="35">
        <f t="shared" si="12"/>
        <v>-992</v>
      </c>
      <c r="BL17" s="32">
        <f t="shared" si="13"/>
        <v>-7.1894477460501482E-2</v>
      </c>
      <c r="BM17" s="32"/>
      <c r="BN17" s="31">
        <v>40968</v>
      </c>
      <c r="BO17" s="38">
        <v>8.3000000000000007</v>
      </c>
      <c r="BP17" s="38"/>
      <c r="BQ17" s="39">
        <v>40359</v>
      </c>
      <c r="BR17" s="40">
        <f t="shared" si="14"/>
        <v>-7.6188332467168607E-3</v>
      </c>
      <c r="BS17" s="40">
        <f t="shared" si="15"/>
        <v>-2.3077637631961339E-2</v>
      </c>
      <c r="BT17" s="41"/>
      <c r="BU17" s="31">
        <v>40968</v>
      </c>
      <c r="BV17" s="6">
        <v>132720</v>
      </c>
      <c r="BW17" s="6">
        <f t="shared" si="16"/>
        <v>259</v>
      </c>
      <c r="BX17" s="35">
        <f t="shared" si="17"/>
        <v>2044</v>
      </c>
      <c r="BY17" s="32">
        <f t="shared" si="18"/>
        <v>1.5641739875723149E-2</v>
      </c>
      <c r="BZ17" s="41"/>
    </row>
    <row r="18" spans="1:78" ht="14.25" customHeight="1" outlineLevel="2">
      <c r="B18" s="11" t="s">
        <v>24</v>
      </c>
      <c r="C18" s="63">
        <f>AF26</f>
        <v>1.565357629767572E-2</v>
      </c>
      <c r="D18" s="64">
        <f>C18+D6</f>
        <v>1.5181219706200689E-2</v>
      </c>
      <c r="E18" s="64">
        <f>D18+$D$6</f>
        <v>1.4708863114725659E-2</v>
      </c>
      <c r="F18" s="64">
        <f t="shared" ref="F18:O18" si="22">E18+$D$6</f>
        <v>1.4236506523250628E-2</v>
      </c>
      <c r="G18" s="64">
        <f t="shared" si="22"/>
        <v>1.3764149931775597E-2</v>
      </c>
      <c r="H18" s="64">
        <f t="shared" si="22"/>
        <v>1.3291793340300567E-2</v>
      </c>
      <c r="I18" s="64">
        <f t="shared" si="22"/>
        <v>1.2819436748825536E-2</v>
      </c>
      <c r="J18" s="64">
        <f t="shared" si="22"/>
        <v>1.2347080157350506E-2</v>
      </c>
      <c r="K18" s="64">
        <f t="shared" si="22"/>
        <v>1.1874723565875475E-2</v>
      </c>
      <c r="L18" s="64">
        <f t="shared" si="22"/>
        <v>1.1402366974400445E-2</v>
      </c>
      <c r="M18" s="64">
        <f t="shared" si="22"/>
        <v>1.0930010382925414E-2</v>
      </c>
      <c r="N18" s="64">
        <f t="shared" si="22"/>
        <v>1.0457653791450383E-2</v>
      </c>
      <c r="O18" s="64">
        <f t="shared" si="22"/>
        <v>9.9852971999753529E-3</v>
      </c>
      <c r="P18" s="65">
        <f>O18</f>
        <v>9.9852971999753529E-3</v>
      </c>
      <c r="Q18" s="65">
        <f t="shared" ref="Q18:AA18" si="23">P18</f>
        <v>9.9852971999753529E-3</v>
      </c>
      <c r="R18" s="65">
        <f t="shared" si="23"/>
        <v>9.9852971999753529E-3</v>
      </c>
      <c r="S18" s="65">
        <f t="shared" si="23"/>
        <v>9.9852971999753529E-3</v>
      </c>
      <c r="T18" s="65">
        <f t="shared" si="23"/>
        <v>9.9852971999753529E-3</v>
      </c>
      <c r="U18" s="65">
        <f t="shared" si="23"/>
        <v>9.9852971999753529E-3</v>
      </c>
      <c r="V18" s="65">
        <f t="shared" si="23"/>
        <v>9.9852971999753529E-3</v>
      </c>
      <c r="W18" s="65">
        <f t="shared" si="23"/>
        <v>9.9852971999753529E-3</v>
      </c>
      <c r="X18" s="65">
        <f t="shared" si="23"/>
        <v>9.9852971999753529E-3</v>
      </c>
      <c r="Y18" s="65">
        <f t="shared" si="23"/>
        <v>9.9852971999753529E-3</v>
      </c>
      <c r="Z18" s="65">
        <f t="shared" si="23"/>
        <v>9.9852971999753529E-3</v>
      </c>
      <c r="AA18" s="65">
        <f t="shared" si="23"/>
        <v>9.9852971999753529E-3</v>
      </c>
      <c r="AE18" s="8" t="s">
        <v>43</v>
      </c>
      <c r="AF18" s="50">
        <f>AY7</f>
        <v>0.63642725598526706</v>
      </c>
      <c r="AK18" s="31">
        <v>40939</v>
      </c>
      <c r="AL18" s="6">
        <v>242269</v>
      </c>
      <c r="AM18" s="6">
        <f t="shared" si="1"/>
        <v>1685</v>
      </c>
      <c r="AN18" s="6">
        <f t="shared" si="2"/>
        <v>3565</v>
      </c>
      <c r="AO18" s="32">
        <f t="shared" si="3"/>
        <v>1.4934814665862328E-2</v>
      </c>
      <c r="AP18" s="32"/>
      <c r="AQ18" s="31">
        <v>40939</v>
      </c>
      <c r="AR18" s="6">
        <v>154356</v>
      </c>
      <c r="AS18" s="6">
        <f t="shared" si="4"/>
        <v>411</v>
      </c>
      <c r="AT18" s="6">
        <f t="shared" si="5"/>
        <v>1112</v>
      </c>
      <c r="AU18" s="32">
        <f t="shared" si="6"/>
        <v>7.2564015556890737E-3</v>
      </c>
      <c r="AV18" s="32"/>
      <c r="AW18" s="31">
        <v>40939</v>
      </c>
      <c r="AX18" s="6">
        <v>63.7</v>
      </c>
      <c r="AY18" s="46">
        <f t="shared" si="0"/>
        <v>0.63712649988236214</v>
      </c>
      <c r="AZ18" s="34"/>
      <c r="BA18" s="31">
        <v>40939</v>
      </c>
      <c r="BB18" s="35">
        <v>141608</v>
      </c>
      <c r="BC18" s="15">
        <f t="shared" si="7"/>
        <v>712</v>
      </c>
      <c r="BD18" s="36">
        <f t="shared" si="8"/>
        <v>2355</v>
      </c>
      <c r="BE18" s="32">
        <f t="shared" si="9"/>
        <v>1.6911664380659719E-2</v>
      </c>
      <c r="BF18" s="37">
        <f t="shared" si="10"/>
        <v>1.1395755188906898E-2</v>
      </c>
      <c r="BG18" s="37"/>
      <c r="BH18" s="31">
        <v>40939</v>
      </c>
      <c r="BI18" s="35">
        <v>12748</v>
      </c>
      <c r="BJ18" s="35">
        <f t="shared" si="11"/>
        <v>-301</v>
      </c>
      <c r="BK18" s="35">
        <f t="shared" si="12"/>
        <v>-1244</v>
      </c>
      <c r="BL18" s="32">
        <f t="shared" si="13"/>
        <v>-8.8907947398513487E-2</v>
      </c>
      <c r="BM18" s="32"/>
      <c r="BN18" s="31">
        <v>40939</v>
      </c>
      <c r="BO18" s="38">
        <v>8.3000000000000007</v>
      </c>
      <c r="BP18" s="38"/>
      <c r="BQ18" s="39">
        <v>40268</v>
      </c>
      <c r="BR18" s="40">
        <f t="shared" si="14"/>
        <v>-2.0444489724811943E-2</v>
      </c>
      <c r="BS18" s="40">
        <f t="shared" si="15"/>
        <v>-2.6298860511432043E-2</v>
      </c>
      <c r="BT18" s="41"/>
      <c r="BU18" s="31">
        <v>40939</v>
      </c>
      <c r="BV18" s="6">
        <v>132461</v>
      </c>
      <c r="BW18" s="6">
        <f t="shared" si="16"/>
        <v>275</v>
      </c>
      <c r="BX18" s="35">
        <f t="shared" si="17"/>
        <v>2005</v>
      </c>
      <c r="BY18" s="32">
        <f t="shared" si="18"/>
        <v>1.5369166615563978E-2</v>
      </c>
      <c r="BZ18" s="41"/>
    </row>
    <row r="19" spans="1:78" outlineLevel="2">
      <c r="B19" s="11" t="s">
        <v>6</v>
      </c>
      <c r="C19" s="63">
        <f>AF18</f>
        <v>0.63642725598526706</v>
      </c>
      <c r="D19" s="64">
        <f>C19+$D$7</f>
        <v>0.63600046741456329</v>
      </c>
      <c r="E19" s="64">
        <f t="shared" ref="E19:P19" si="24">D19+$D$7</f>
        <v>0.63557367884385951</v>
      </c>
      <c r="F19" s="64">
        <f t="shared" si="24"/>
        <v>0.63514689027315574</v>
      </c>
      <c r="G19" s="64">
        <f t="shared" si="24"/>
        <v>0.63472010170245197</v>
      </c>
      <c r="H19" s="64">
        <f t="shared" si="24"/>
        <v>0.63429331313174819</v>
      </c>
      <c r="I19" s="64">
        <f t="shared" si="24"/>
        <v>0.63386652456104442</v>
      </c>
      <c r="J19" s="64">
        <f t="shared" si="24"/>
        <v>0.63343973599034065</v>
      </c>
      <c r="K19" s="64">
        <f t="shared" si="24"/>
        <v>0.63301294741963687</v>
      </c>
      <c r="L19" s="64">
        <f t="shared" si="24"/>
        <v>0.6325861588489331</v>
      </c>
      <c r="M19" s="64">
        <f t="shared" si="24"/>
        <v>0.63215937027822933</v>
      </c>
      <c r="N19" s="64">
        <f t="shared" si="24"/>
        <v>0.63173258170752555</v>
      </c>
      <c r="O19" s="64">
        <f t="shared" si="24"/>
        <v>0.63130579313682178</v>
      </c>
      <c r="P19" s="86">
        <f t="shared" si="24"/>
        <v>0.63087900456611801</v>
      </c>
      <c r="Q19" s="86">
        <f t="shared" ref="Q19" si="25">P19+$D$7</f>
        <v>0.63045221599541423</v>
      </c>
      <c r="R19" s="86">
        <f t="shared" ref="R19" si="26">Q19+$D$7</f>
        <v>0.63002542742471046</v>
      </c>
      <c r="S19" s="86">
        <f t="shared" ref="S19" si="27">R19+$D$7</f>
        <v>0.62959863885400669</v>
      </c>
      <c r="T19" s="86">
        <f t="shared" ref="T19" si="28">S19+$D$7</f>
        <v>0.62917185028330291</v>
      </c>
      <c r="U19" s="86">
        <f t="shared" ref="U19" si="29">T19+$D$7</f>
        <v>0.62874506171259914</v>
      </c>
      <c r="V19" s="86">
        <f t="shared" ref="V19" si="30">U19+$D$7</f>
        <v>0.62831827314189537</v>
      </c>
      <c r="W19" s="86">
        <f t="shared" ref="W19" si="31">V19+$D$7</f>
        <v>0.62789148457119159</v>
      </c>
      <c r="X19" s="86">
        <f t="shared" ref="X19" si="32">W19+$D$7</f>
        <v>0.62746469600048782</v>
      </c>
      <c r="Y19" s="86">
        <f t="shared" ref="Y19" si="33">X19+$D$7</f>
        <v>0.62703790742978405</v>
      </c>
      <c r="Z19" s="86">
        <f t="shared" ref="Z19" si="34">Y19+$D$7</f>
        <v>0.62661111885908027</v>
      </c>
      <c r="AA19" s="86">
        <f t="shared" ref="AA19" si="35">Z19+$D$7</f>
        <v>0.6261843302883765</v>
      </c>
      <c r="AE19" s="8" t="s">
        <v>44</v>
      </c>
      <c r="AF19" s="50">
        <f>AVERAGEIFS(LFPR,LFPR_Date,"&lt;="&amp;AF3,LFPR_Date,"&gt;"&amp;AF4)</f>
        <v>0.63697552808906399</v>
      </c>
      <c r="AK19" s="31">
        <v>40908</v>
      </c>
      <c r="AL19" s="6">
        <v>240584</v>
      </c>
      <c r="AM19" s="6">
        <f t="shared" si="1"/>
        <v>143</v>
      </c>
      <c r="AN19" s="6">
        <f t="shared" si="2"/>
        <v>1695</v>
      </c>
      <c r="AO19" s="32">
        <f t="shared" si="3"/>
        <v>7.0953455370486029E-3</v>
      </c>
      <c r="AP19" s="32"/>
      <c r="AQ19" s="31">
        <v>40908</v>
      </c>
      <c r="AR19" s="6">
        <v>153945</v>
      </c>
      <c r="AS19" s="6">
        <f t="shared" si="4"/>
        <v>-151</v>
      </c>
      <c r="AT19" s="6">
        <f t="shared" si="5"/>
        <v>296</v>
      </c>
      <c r="AU19" s="32">
        <f t="shared" si="6"/>
        <v>1.9264687697284621E-3</v>
      </c>
      <c r="AV19" s="32"/>
      <c r="AW19" s="31">
        <v>40908</v>
      </c>
      <c r="AX19" s="6">
        <v>64</v>
      </c>
      <c r="AY19" s="46">
        <f t="shared" si="0"/>
        <v>0.63988045755328704</v>
      </c>
      <c r="AZ19" s="34"/>
      <c r="BA19" s="31">
        <v>40908</v>
      </c>
      <c r="BB19" s="35">
        <v>140896</v>
      </c>
      <c r="BC19" s="15">
        <f t="shared" si="7"/>
        <v>125</v>
      </c>
      <c r="BD19" s="36">
        <f t="shared" si="8"/>
        <v>1601</v>
      </c>
      <c r="BE19" s="32">
        <f t="shared" si="9"/>
        <v>1.1493592734843405E-2</v>
      </c>
      <c r="BF19" s="37">
        <f t="shared" si="10"/>
        <v>1.0347412197887151E-2</v>
      </c>
      <c r="BG19" s="37"/>
      <c r="BH19" s="31">
        <v>40908</v>
      </c>
      <c r="BI19" s="35">
        <v>13049</v>
      </c>
      <c r="BJ19" s="35">
        <f t="shared" si="11"/>
        <v>-276</v>
      </c>
      <c r="BK19" s="35">
        <f t="shared" si="12"/>
        <v>-1305</v>
      </c>
      <c r="BL19" s="32">
        <f t="shared" si="13"/>
        <v>-9.0915424271979961E-2</v>
      </c>
      <c r="BM19" s="32"/>
      <c r="BN19" s="31">
        <v>40908</v>
      </c>
      <c r="BO19" s="38">
        <v>8.5</v>
      </c>
      <c r="BP19" s="38"/>
      <c r="BQ19" s="39">
        <v>40178</v>
      </c>
      <c r="BR19" s="40">
        <f t="shared" si="14"/>
        <v>-3.9686126615796402E-2</v>
      </c>
      <c r="BS19" s="40">
        <f t="shared" si="15"/>
        <v>-2.7294977260602388E-2</v>
      </c>
      <c r="BT19" s="41"/>
      <c r="BU19" s="31">
        <v>40908</v>
      </c>
      <c r="BV19" s="6">
        <v>132186</v>
      </c>
      <c r="BW19" s="6">
        <f t="shared" si="16"/>
        <v>223</v>
      </c>
      <c r="BX19" s="35">
        <f t="shared" si="17"/>
        <v>1840</v>
      </c>
      <c r="BY19" s="32">
        <f t="shared" si="18"/>
        <v>1.4116275144615109E-2</v>
      </c>
      <c r="BZ19" s="41"/>
    </row>
    <row r="20" spans="1:78" outlineLevel="2">
      <c r="B20" s="11" t="s">
        <v>38</v>
      </c>
      <c r="C20" s="63">
        <f>AG11</f>
        <v>1.4295655100103999E-2</v>
      </c>
      <c r="D20" s="64">
        <f t="shared" ref="D20:O20" si="36">(2*$C$8)-D14</f>
        <v>1.5679645819548282E-2</v>
      </c>
      <c r="E20" s="64">
        <f t="shared" si="36"/>
        <v>1.4322279362255941E-2</v>
      </c>
      <c r="F20" s="64">
        <f t="shared" si="36"/>
        <v>1.5569332729085117E-2</v>
      </c>
      <c r="G20" s="64">
        <f t="shared" si="36"/>
        <v>1.5915809147244664E-2</v>
      </c>
      <c r="H20" s="64">
        <f t="shared" si="36"/>
        <v>1.3827126094996922E-2</v>
      </c>
      <c r="I20" s="64">
        <f t="shared" si="36"/>
        <v>1.0762824851762831E-2</v>
      </c>
      <c r="J20" s="64">
        <f t="shared" si="36"/>
        <v>1.2943832259716626E-2</v>
      </c>
      <c r="K20" s="64">
        <f t="shared" si="36"/>
        <v>1.6190366466741102E-2</v>
      </c>
      <c r="L20" s="64">
        <f t="shared" si="36"/>
        <v>1.2543366362988806E-2</v>
      </c>
      <c r="M20" s="64">
        <f t="shared" si="36"/>
        <v>1.1110916226691359E-2</v>
      </c>
      <c r="N20" s="64">
        <f t="shared" si="36"/>
        <v>1.4789348148364967E-2</v>
      </c>
      <c r="O20" s="64">
        <f t="shared" si="36"/>
        <v>1.5493592734843409E-2</v>
      </c>
      <c r="P20" s="86">
        <f>(2*$C$8)-D20</f>
        <v>1.6911664380659719E-2</v>
      </c>
      <c r="Q20" s="86">
        <f t="shared" ref="Q20:AA20" si="37">(2*$C$8)-E20</f>
        <v>1.8269030837952061E-2</v>
      </c>
      <c r="R20" s="86">
        <f t="shared" si="37"/>
        <v>1.7021977471122884E-2</v>
      </c>
      <c r="S20" s="86">
        <f t="shared" si="37"/>
        <v>1.6675501052963337E-2</v>
      </c>
      <c r="T20" s="86">
        <f t="shared" si="37"/>
        <v>1.8764184105211079E-2</v>
      </c>
      <c r="U20" s="86">
        <f t="shared" si="37"/>
        <v>2.182848534844517E-2</v>
      </c>
      <c r="V20" s="86">
        <f t="shared" si="37"/>
        <v>1.9647477940491376E-2</v>
      </c>
      <c r="W20" s="86">
        <f t="shared" si="37"/>
        <v>1.6400943733466899E-2</v>
      </c>
      <c r="X20" s="86">
        <f t="shared" si="37"/>
        <v>2.0047943837219195E-2</v>
      </c>
      <c r="Y20" s="86">
        <f t="shared" si="37"/>
        <v>2.1480393973516643E-2</v>
      </c>
      <c r="Z20" s="86">
        <f t="shared" si="37"/>
        <v>1.7801962051843034E-2</v>
      </c>
      <c r="AA20" s="86">
        <f t="shared" si="37"/>
        <v>1.7097717465364592E-2</v>
      </c>
      <c r="AE20" s="8" t="s">
        <v>46</v>
      </c>
      <c r="AF20" s="50">
        <f>AVERAGEIFS(LFPR,LFPR_Date,"&lt;="&amp;AF3,LFPR_Date,"&gt;"&amp;AF5)</f>
        <v>0.64171075228577101</v>
      </c>
      <c r="AK20" s="31">
        <v>40877</v>
      </c>
      <c r="AL20" s="6">
        <v>240441</v>
      </c>
      <c r="AM20" s="6">
        <f t="shared" si="1"/>
        <v>172</v>
      </c>
      <c r="AN20" s="6">
        <f t="shared" si="2"/>
        <v>1726</v>
      </c>
      <c r="AO20" s="32">
        <f t="shared" si="3"/>
        <v>7.2303793226231594E-3</v>
      </c>
      <c r="AP20" s="32"/>
      <c r="AQ20" s="31">
        <v>40877</v>
      </c>
      <c r="AR20" s="6">
        <v>154096</v>
      </c>
      <c r="AS20" s="6">
        <f t="shared" si="4"/>
        <v>86</v>
      </c>
      <c r="AT20" s="6">
        <f t="shared" si="5"/>
        <v>-44</v>
      </c>
      <c r="AU20" s="32">
        <f t="shared" si="6"/>
        <v>-2.8545478136754454E-4</v>
      </c>
      <c r="AV20" s="32"/>
      <c r="AW20" s="31">
        <v>40877</v>
      </c>
      <c r="AX20" s="6">
        <v>64.099999999999994</v>
      </c>
      <c r="AY20" s="46">
        <f t="shared" si="0"/>
        <v>0.6408890330684035</v>
      </c>
      <c r="AZ20" s="34"/>
      <c r="BA20" s="31">
        <v>40877</v>
      </c>
      <c r="BB20" s="35">
        <v>140771</v>
      </c>
      <c r="BC20" s="15">
        <f t="shared" si="7"/>
        <v>457</v>
      </c>
      <c r="BD20" s="36">
        <f t="shared" si="8"/>
        <v>1725</v>
      </c>
      <c r="BE20" s="32">
        <f t="shared" si="9"/>
        <v>1.2405966370841348E-2</v>
      </c>
      <c r="BF20" s="37">
        <f t="shared" si="10"/>
        <v>7.5767977745383464E-3</v>
      </c>
      <c r="BG20" s="37"/>
      <c r="BH20" s="31">
        <v>40877</v>
      </c>
      <c r="BI20" s="35">
        <v>13325</v>
      </c>
      <c r="BJ20" s="35">
        <f t="shared" si="11"/>
        <v>-371</v>
      </c>
      <c r="BK20" s="35">
        <f t="shared" si="12"/>
        <v>-1769</v>
      </c>
      <c r="BL20" s="32">
        <f t="shared" si="13"/>
        <v>-0.11719888697495695</v>
      </c>
      <c r="BM20" s="32"/>
      <c r="BN20" s="31">
        <v>40877</v>
      </c>
      <c r="BO20" s="38">
        <v>8.6</v>
      </c>
      <c r="BP20" s="38"/>
      <c r="BQ20" s="39">
        <v>40086</v>
      </c>
      <c r="BR20" s="40">
        <f t="shared" si="14"/>
        <v>-4.0437063180934062E-2</v>
      </c>
      <c r="BS20" s="40">
        <f t="shared" si="15"/>
        <v>-2.2523713895303832E-2</v>
      </c>
      <c r="BT20" s="41"/>
      <c r="BU20" s="31">
        <v>40877</v>
      </c>
      <c r="BV20" s="6">
        <v>131963</v>
      </c>
      <c r="BW20" s="6">
        <f t="shared" si="16"/>
        <v>157</v>
      </c>
      <c r="BX20" s="35">
        <f t="shared" si="17"/>
        <v>1737</v>
      </c>
      <c r="BY20" s="32">
        <f t="shared" si="18"/>
        <v>1.3338350252637632E-2</v>
      </c>
      <c r="BZ20" s="41"/>
    </row>
    <row r="21" spans="1:78" outlineLevel="2"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E21" s="8" t="s">
        <v>48</v>
      </c>
      <c r="AF21" s="50">
        <f>AVERAGEIFS(LFPR,LFPR_Date,"&lt;="&amp;AF3,LFPR_Date,"&gt;"&amp;AF6)</f>
        <v>0.64782581084792856</v>
      </c>
      <c r="AK21" s="31">
        <v>40847</v>
      </c>
      <c r="AL21" s="6">
        <v>240269</v>
      </c>
      <c r="AM21" s="6">
        <f t="shared" si="1"/>
        <v>198</v>
      </c>
      <c r="AN21" s="6">
        <f t="shared" si="2"/>
        <v>1739</v>
      </c>
      <c r="AO21" s="32">
        <f t="shared" si="3"/>
        <v>7.2904875696977456E-3</v>
      </c>
      <c r="AP21" s="32"/>
      <c r="AQ21" s="31">
        <v>40847</v>
      </c>
      <c r="AR21" s="6">
        <v>154010</v>
      </c>
      <c r="AS21" s="6">
        <f t="shared" si="4"/>
        <v>-64</v>
      </c>
      <c r="AT21" s="6">
        <f t="shared" si="5"/>
        <v>329</v>
      </c>
      <c r="AU21" s="32">
        <f t="shared" si="6"/>
        <v>2.140798146810674E-3</v>
      </c>
      <c r="AV21" s="32"/>
      <c r="AW21" s="31">
        <v>40847</v>
      </c>
      <c r="AX21" s="6">
        <v>64.099999999999994</v>
      </c>
      <c r="AY21" s="46">
        <f t="shared" si="0"/>
        <v>0.64098989049773381</v>
      </c>
      <c r="AZ21" s="34"/>
      <c r="BA21" s="31">
        <v>40847</v>
      </c>
      <c r="BB21" s="35">
        <v>140314</v>
      </c>
      <c r="BC21" s="15">
        <f t="shared" si="7"/>
        <v>150</v>
      </c>
      <c r="BD21" s="36">
        <f t="shared" si="8"/>
        <v>1217</v>
      </c>
      <c r="BE21" s="32">
        <f t="shared" si="9"/>
        <v>8.7492900637684556E-3</v>
      </c>
      <c r="BF21" s="37">
        <f t="shared" si="10"/>
        <v>6.8164710553921815E-3</v>
      </c>
      <c r="BG21" s="37"/>
      <c r="BH21" s="31">
        <v>40847</v>
      </c>
      <c r="BI21" s="35">
        <v>13696</v>
      </c>
      <c r="BJ21" s="35">
        <f t="shared" si="11"/>
        <v>-214</v>
      </c>
      <c r="BK21" s="35">
        <f t="shared" si="12"/>
        <v>-888</v>
      </c>
      <c r="BL21" s="32">
        <f t="shared" si="13"/>
        <v>-6.0888645090510174E-2</v>
      </c>
      <c r="BM21" s="32"/>
      <c r="BN21" s="31">
        <v>40847</v>
      </c>
      <c r="BO21" s="38">
        <v>8.9</v>
      </c>
      <c r="BP21" s="38"/>
      <c r="BQ21" s="39">
        <v>39994</v>
      </c>
      <c r="BR21" s="40">
        <f t="shared" si="14"/>
        <v>-3.8536442017205817E-2</v>
      </c>
      <c r="BS21" s="40">
        <f t="shared" si="15"/>
        <v>-1.9009434953833559E-2</v>
      </c>
      <c r="BT21" s="41"/>
      <c r="BU21" s="31">
        <v>40847</v>
      </c>
      <c r="BV21" s="6">
        <v>131806</v>
      </c>
      <c r="BW21" s="6">
        <f t="shared" si="16"/>
        <v>112</v>
      </c>
      <c r="BX21" s="35">
        <f t="shared" si="17"/>
        <v>1701</v>
      </c>
      <c r="BY21" s="32">
        <f t="shared" si="18"/>
        <v>1.3074055570500676E-2</v>
      </c>
      <c r="BZ21" s="41"/>
    </row>
    <row r="22" spans="1:78" outlineLevel="2">
      <c r="B22" s="11" t="s">
        <v>62</v>
      </c>
      <c r="C22" s="26"/>
      <c r="D22" s="67">
        <f>D12*(1+D18)</f>
        <v>245946.93891700153</v>
      </c>
      <c r="E22" s="67">
        <f t="shared" ref="E22:O22" si="38">E12*(1+E18)</f>
        <v>246000.94322921851</v>
      </c>
      <c r="F22" s="67">
        <f t="shared" si="38"/>
        <v>246057.83342856669</v>
      </c>
      <c r="G22" s="67">
        <f t="shared" si="38"/>
        <v>246125.71537703619</v>
      </c>
      <c r="H22" s="67">
        <f t="shared" si="38"/>
        <v>246195.45386071946</v>
      </c>
      <c r="I22" s="67">
        <f t="shared" si="38"/>
        <v>246272.11014266065</v>
      </c>
      <c r="J22" s="67">
        <f t="shared" si="38"/>
        <v>246358.71134461186</v>
      </c>
      <c r="K22" s="67">
        <f t="shared" si="38"/>
        <v>246458.278920046</v>
      </c>
      <c r="L22" s="67">
        <f t="shared" si="38"/>
        <v>246551.57780208351</v>
      </c>
      <c r="M22" s="67">
        <f t="shared" si="38"/>
        <v>246649.73672325732</v>
      </c>
      <c r="N22" s="67">
        <f t="shared" si="38"/>
        <v>246727.48715687363</v>
      </c>
      <c r="O22" s="67">
        <f t="shared" si="38"/>
        <v>246789.90737081401</v>
      </c>
      <c r="P22" s="68">
        <f>D22*(1+P18)</f>
        <v>248402.792197512</v>
      </c>
      <c r="Q22" s="68">
        <f t="shared" ref="Q22:AA22" si="39">E22*(1+Q18)</f>
        <v>248457.33575883653</v>
      </c>
      <c r="R22" s="68">
        <f t="shared" si="39"/>
        <v>248514.79402373297</v>
      </c>
      <c r="S22" s="68">
        <f t="shared" si="39"/>
        <v>248583.35379363247</v>
      </c>
      <c r="T22" s="68">
        <f t="shared" si="39"/>
        <v>248653.78863680159</v>
      </c>
      <c r="U22" s="68">
        <f t="shared" si="39"/>
        <v>248731.21035450019</v>
      </c>
      <c r="V22" s="68">
        <f t="shared" si="39"/>
        <v>248818.67629519076</v>
      </c>
      <c r="W22" s="68">
        <f t="shared" si="39"/>
        <v>248919.2380824571</v>
      </c>
      <c r="X22" s="68">
        <f t="shared" si="39"/>
        <v>249013.46858156018</v>
      </c>
      <c r="Y22" s="68">
        <f t="shared" si="39"/>
        <v>249112.60764873473</v>
      </c>
      <c r="Z22" s="68">
        <f t="shared" si="39"/>
        <v>249191.13444353812</v>
      </c>
      <c r="AA22" s="68">
        <f t="shared" si="39"/>
        <v>249254.17794186599</v>
      </c>
      <c r="AE22" s="8" t="s">
        <v>49</v>
      </c>
      <c r="AF22" s="50">
        <f>AVERAGEIFS(LFPR,LFPR_Date,"&lt;="&amp;AF3,LFPR_Date,"&gt;"&amp;AF7)</f>
        <v>0.65437960032994313</v>
      </c>
      <c r="AK22" s="31">
        <v>40816</v>
      </c>
      <c r="AL22" s="6">
        <v>240071</v>
      </c>
      <c r="AM22" s="6">
        <f t="shared" si="1"/>
        <v>200</v>
      </c>
      <c r="AN22" s="6">
        <f t="shared" si="2"/>
        <v>1749</v>
      </c>
      <c r="AO22" s="32">
        <f t="shared" si="3"/>
        <v>7.3388105168636919E-3</v>
      </c>
      <c r="AP22" s="32"/>
      <c r="AQ22" s="31">
        <v>40816</v>
      </c>
      <c r="AR22" s="6">
        <v>154074</v>
      </c>
      <c r="AS22" s="6">
        <f t="shared" si="4"/>
        <v>367</v>
      </c>
      <c r="AT22" s="6">
        <f t="shared" si="5"/>
        <v>108</v>
      </c>
      <c r="AU22" s="32">
        <f t="shared" si="6"/>
        <v>7.0145356767081779E-4</v>
      </c>
      <c r="AV22" s="32"/>
      <c r="AW22" s="31">
        <v>40816</v>
      </c>
      <c r="AX22" s="6">
        <v>64.2</v>
      </c>
      <c r="AY22" s="46">
        <f t="shared" si="0"/>
        <v>0.64178513856317509</v>
      </c>
      <c r="AZ22" s="34"/>
      <c r="BA22" s="31">
        <v>40816</v>
      </c>
      <c r="BB22" s="35">
        <v>140164</v>
      </c>
      <c r="BC22" s="15">
        <f t="shared" si="7"/>
        <v>294</v>
      </c>
      <c r="BD22" s="36">
        <f t="shared" si="8"/>
        <v>776</v>
      </c>
      <c r="BE22" s="32">
        <f t="shared" si="9"/>
        <v>5.5671937326025045E-3</v>
      </c>
      <c r="BF22" s="37">
        <f t="shared" si="10"/>
        <v>4.8655794323988477E-3</v>
      </c>
      <c r="BG22" s="37"/>
      <c r="BH22" s="31">
        <v>40816</v>
      </c>
      <c r="BI22" s="35">
        <v>13910</v>
      </c>
      <c r="BJ22" s="35">
        <f t="shared" si="11"/>
        <v>73</v>
      </c>
      <c r="BK22" s="35">
        <f t="shared" si="12"/>
        <v>-667</v>
      </c>
      <c r="BL22" s="32">
        <f t="shared" si="13"/>
        <v>-4.5757014474857693E-2</v>
      </c>
      <c r="BM22" s="32"/>
      <c r="BN22" s="31">
        <v>40816</v>
      </c>
      <c r="BO22" s="38">
        <v>9</v>
      </c>
      <c r="BP22" s="38"/>
      <c r="BQ22" s="39">
        <v>39903</v>
      </c>
      <c r="BR22" s="40">
        <f t="shared" si="14"/>
        <v>-3.2153231298052143E-2</v>
      </c>
      <c r="BS22" s="40">
        <f t="shared" si="15"/>
        <v>-1.5830718378433528E-2</v>
      </c>
      <c r="BT22" s="41"/>
      <c r="BU22" s="31">
        <v>40816</v>
      </c>
      <c r="BV22" s="6">
        <v>131694</v>
      </c>
      <c r="BW22" s="6">
        <f t="shared" si="16"/>
        <v>202</v>
      </c>
      <c r="BX22" s="35">
        <f t="shared" si="17"/>
        <v>1809</v>
      </c>
      <c r="BY22" s="32">
        <f t="shared" si="18"/>
        <v>1.3927705277745783E-2</v>
      </c>
      <c r="BZ22" s="41"/>
    </row>
    <row r="23" spans="1:78" outlineLevel="2">
      <c r="B23" s="11" t="s">
        <v>6</v>
      </c>
      <c r="C23" s="26"/>
      <c r="D23" s="69">
        <f>D19</f>
        <v>0.63600046741456329</v>
      </c>
      <c r="E23" s="69">
        <f t="shared" ref="E23:AA23" si="40">E19</f>
        <v>0.63557367884385951</v>
      </c>
      <c r="F23" s="69">
        <f t="shared" si="40"/>
        <v>0.63514689027315574</v>
      </c>
      <c r="G23" s="69">
        <f t="shared" si="40"/>
        <v>0.63472010170245197</v>
      </c>
      <c r="H23" s="69">
        <f t="shared" si="40"/>
        <v>0.63429331313174819</v>
      </c>
      <c r="I23" s="69">
        <f t="shared" si="40"/>
        <v>0.63386652456104442</v>
      </c>
      <c r="J23" s="69">
        <f t="shared" si="40"/>
        <v>0.63343973599034065</v>
      </c>
      <c r="K23" s="69">
        <f t="shared" si="40"/>
        <v>0.63301294741963687</v>
      </c>
      <c r="L23" s="69">
        <f t="shared" si="40"/>
        <v>0.6325861588489331</v>
      </c>
      <c r="M23" s="69">
        <f t="shared" si="40"/>
        <v>0.63215937027822933</v>
      </c>
      <c r="N23" s="69">
        <f t="shared" si="40"/>
        <v>0.63173258170752555</v>
      </c>
      <c r="O23" s="69">
        <f t="shared" si="40"/>
        <v>0.63130579313682178</v>
      </c>
      <c r="P23" s="70">
        <f t="shared" si="40"/>
        <v>0.63087900456611801</v>
      </c>
      <c r="Q23" s="70">
        <f t="shared" si="40"/>
        <v>0.63045221599541423</v>
      </c>
      <c r="R23" s="70">
        <f t="shared" si="40"/>
        <v>0.63002542742471046</v>
      </c>
      <c r="S23" s="70">
        <f t="shared" si="40"/>
        <v>0.62959863885400669</v>
      </c>
      <c r="T23" s="70">
        <f t="shared" si="40"/>
        <v>0.62917185028330291</v>
      </c>
      <c r="U23" s="70">
        <f t="shared" si="40"/>
        <v>0.62874506171259914</v>
      </c>
      <c r="V23" s="70">
        <f t="shared" si="40"/>
        <v>0.62831827314189537</v>
      </c>
      <c r="W23" s="70">
        <f t="shared" si="40"/>
        <v>0.62789148457119159</v>
      </c>
      <c r="X23" s="70">
        <f t="shared" si="40"/>
        <v>0.62746469600048782</v>
      </c>
      <c r="Y23" s="70">
        <f t="shared" si="40"/>
        <v>0.62703790742978405</v>
      </c>
      <c r="Z23" s="70">
        <f t="shared" si="40"/>
        <v>0.62661111885908027</v>
      </c>
      <c r="AA23" s="70">
        <f t="shared" si="40"/>
        <v>0.6261843302883765</v>
      </c>
      <c r="AE23" s="8" t="s">
        <v>52</v>
      </c>
      <c r="AF23" s="71">
        <f>AVERAGE(AY67:AY78)</f>
        <v>0.66039574007162882</v>
      </c>
      <c r="AK23" s="31">
        <v>40786</v>
      </c>
      <c r="AL23" s="6">
        <v>239871</v>
      </c>
      <c r="AM23" s="6">
        <f t="shared" si="1"/>
        <v>200</v>
      </c>
      <c r="AN23" s="6">
        <f t="shared" si="2"/>
        <v>1772</v>
      </c>
      <c r="AO23" s="32">
        <f t="shared" si="3"/>
        <v>7.4422824119377839E-3</v>
      </c>
      <c r="AP23" s="32"/>
      <c r="AQ23" s="31">
        <v>40786</v>
      </c>
      <c r="AR23" s="6">
        <v>153707</v>
      </c>
      <c r="AS23" s="6">
        <f t="shared" si="4"/>
        <v>382</v>
      </c>
      <c r="AT23" s="6">
        <f t="shared" si="5"/>
        <v>-371</v>
      </c>
      <c r="AU23" s="32">
        <f t="shared" si="6"/>
        <v>-2.4078713378937744E-3</v>
      </c>
      <c r="AV23" s="32"/>
      <c r="AW23" s="31">
        <v>40786</v>
      </c>
      <c r="AX23" s="6">
        <v>64.099999999999994</v>
      </c>
      <c r="AY23" s="46">
        <f t="shared" si="0"/>
        <v>0.64079025809706047</v>
      </c>
      <c r="AZ23" s="34"/>
      <c r="BA23" s="31">
        <v>40786</v>
      </c>
      <c r="BB23" s="35">
        <v>139870</v>
      </c>
      <c r="BC23" s="15">
        <f t="shared" si="7"/>
        <v>361</v>
      </c>
      <c r="BD23" s="36">
        <f t="shared" si="8"/>
        <v>465</v>
      </c>
      <c r="BE23" s="32">
        <f t="shared" si="9"/>
        <v>3.3356048922204007E-3</v>
      </c>
      <c r="BF23" s="37">
        <f t="shared" si="10"/>
        <v>1.3953639060940159E-3</v>
      </c>
      <c r="BG23" s="37"/>
      <c r="BH23" s="31">
        <v>40786</v>
      </c>
      <c r="BI23" s="35">
        <v>13837</v>
      </c>
      <c r="BJ23" s="35">
        <f t="shared" si="11"/>
        <v>20</v>
      </c>
      <c r="BK23" s="35">
        <f t="shared" si="12"/>
        <v>-836</v>
      </c>
      <c r="BL23" s="32">
        <f t="shared" si="13"/>
        <v>-5.6975396987664406E-2</v>
      </c>
      <c r="BM23" s="32"/>
      <c r="BN23" s="31">
        <v>40786</v>
      </c>
      <c r="BO23" s="38">
        <v>9</v>
      </c>
      <c r="BP23" s="38"/>
      <c r="BQ23" s="39">
        <v>39813</v>
      </c>
      <c r="BR23" s="40">
        <f t="shared" si="14"/>
        <v>-1.4903827905408376E-2</v>
      </c>
      <c r="BS23" s="40">
        <f t="shared" si="15"/>
        <v>-5.1660199471219026E-3</v>
      </c>
      <c r="BT23" s="41"/>
      <c r="BU23" s="31">
        <v>40786</v>
      </c>
      <c r="BV23" s="6">
        <v>131492</v>
      </c>
      <c r="BW23" s="6">
        <f t="shared" si="16"/>
        <v>85</v>
      </c>
      <c r="BX23" s="35">
        <f t="shared" si="17"/>
        <v>1580</v>
      </c>
      <c r="BY23" s="32">
        <f t="shared" si="18"/>
        <v>1.2162078945747945E-2</v>
      </c>
      <c r="BZ23" s="41"/>
    </row>
    <row r="24" spans="1:78" outlineLevel="2">
      <c r="B24" s="11" t="s">
        <v>53</v>
      </c>
      <c r="C24" s="26"/>
      <c r="D24" s="67">
        <f>D13*(1+D20)</f>
        <v>143828.36328521458</v>
      </c>
      <c r="E24" s="67">
        <f t="shared" ref="E24:O24" si="41">E13*(1+E20)</f>
        <v>144053.03579274824</v>
      </c>
      <c r="F24" s="67">
        <f t="shared" si="41"/>
        <v>144231.15663418468</v>
      </c>
      <c r="G24" s="67">
        <f t="shared" si="41"/>
        <v>144192.99445550502</v>
      </c>
      <c r="H24" s="67">
        <f t="shared" si="41"/>
        <v>144269.62769757025</v>
      </c>
      <c r="I24" s="67">
        <f t="shared" si="41"/>
        <v>143981.14287448392</v>
      </c>
      <c r="J24" s="67">
        <f t="shared" si="41"/>
        <v>144091.26013894469</v>
      </c>
      <c r="K24" s="67">
        <f t="shared" si="41"/>
        <v>144465.68725837779</v>
      </c>
      <c r="L24" s="67">
        <f t="shared" si="41"/>
        <v>144767.37526238197</v>
      </c>
      <c r="M24" s="67">
        <f t="shared" si="41"/>
        <v>144920.50540093923</v>
      </c>
      <c r="N24" s="67">
        <f t="shared" si="41"/>
        <v>145395.97343465328</v>
      </c>
      <c r="O24" s="67">
        <f t="shared" si="41"/>
        <v>145525.30930686672</v>
      </c>
      <c r="P24" s="68">
        <f>D24*(1+P20)</f>
        <v>146260.74029351372</v>
      </c>
      <c r="Q24" s="68">
        <f t="shared" ref="Q24:AA24" si="42">E24*(1+Q20)</f>
        <v>146684.74514594657</v>
      </c>
      <c r="R24" s="68">
        <f t="shared" si="42"/>
        <v>146686.25613304577</v>
      </c>
      <c r="S24" s="68">
        <f t="shared" si="42"/>
        <v>146597.48488637773</v>
      </c>
      <c r="T24" s="68">
        <f t="shared" si="42"/>
        <v>146976.72955247771</v>
      </c>
      <c r="U24" s="68">
        <f t="shared" si="42"/>
        <v>147124.03314217197</v>
      </c>
      <c r="V24" s="68">
        <f t="shared" si="42"/>
        <v>146922.28999394222</v>
      </c>
      <c r="W24" s="68">
        <f t="shared" si="42"/>
        <v>146835.06086651908</v>
      </c>
      <c r="X24" s="68">
        <f t="shared" si="42"/>
        <v>147669.66347110385</v>
      </c>
      <c r="Y24" s="68">
        <f t="shared" si="42"/>
        <v>148033.45495179255</v>
      </c>
      <c r="Z24" s="68">
        <f t="shared" si="42"/>
        <v>147984.30703622775</v>
      </c>
      <c r="AA24" s="68">
        <f t="shared" si="42"/>
        <v>148013.45992945533</v>
      </c>
      <c r="AK24" s="31">
        <v>40755</v>
      </c>
      <c r="AL24" s="6">
        <v>239671</v>
      </c>
      <c r="AM24" s="6">
        <f t="shared" si="1"/>
        <v>182</v>
      </c>
      <c r="AN24" s="6">
        <f t="shared" si="2"/>
        <v>1781</v>
      </c>
      <c r="AO24" s="32">
        <f t="shared" si="3"/>
        <v>7.4866534953128561E-3</v>
      </c>
      <c r="AP24" s="32"/>
      <c r="AQ24" s="31">
        <v>40755</v>
      </c>
      <c r="AR24" s="6">
        <v>153325</v>
      </c>
      <c r="AS24" s="6">
        <f t="shared" si="4"/>
        <v>-44</v>
      </c>
      <c r="AT24" s="6">
        <f t="shared" si="5"/>
        <v>-384</v>
      </c>
      <c r="AU24" s="32">
        <f t="shared" si="6"/>
        <v>-2.4982271695216385E-3</v>
      </c>
      <c r="AV24" s="32"/>
      <c r="AW24" s="31">
        <v>40755</v>
      </c>
      <c r="AX24" s="6">
        <v>64</v>
      </c>
      <c r="AY24" s="46">
        <f t="shared" si="0"/>
        <v>0.63973113142599647</v>
      </c>
      <c r="AZ24" s="34"/>
      <c r="BA24" s="31">
        <v>40755</v>
      </c>
      <c r="BB24" s="35">
        <v>139509</v>
      </c>
      <c r="BC24" s="15">
        <f t="shared" si="7"/>
        <v>104</v>
      </c>
      <c r="BD24" s="36">
        <f t="shared" si="8"/>
        <v>342</v>
      </c>
      <c r="BE24" s="32">
        <f t="shared" si="9"/>
        <v>2.4574791437625976E-3</v>
      </c>
      <c r="BF24" s="37">
        <f t="shared" si="10"/>
        <v>-1.3838781924898624E-3</v>
      </c>
      <c r="BG24" s="37"/>
      <c r="BH24" s="31">
        <v>40755</v>
      </c>
      <c r="BI24" s="35">
        <v>13817</v>
      </c>
      <c r="BJ24" s="35">
        <f t="shared" si="11"/>
        <v>-147</v>
      </c>
      <c r="BK24" s="35">
        <f t="shared" si="12"/>
        <v>-725</v>
      </c>
      <c r="BL24" s="32">
        <f t="shared" si="13"/>
        <v>-4.9855590702791885E-2</v>
      </c>
      <c r="BM24" s="32"/>
      <c r="BN24" s="31">
        <v>40755</v>
      </c>
      <c r="BO24" s="38">
        <v>9</v>
      </c>
      <c r="BP24" s="38"/>
      <c r="BQ24" s="39">
        <v>39721</v>
      </c>
      <c r="BR24" s="40">
        <f t="shared" si="14"/>
        <v>-4.6103646096736046E-3</v>
      </c>
      <c r="BS24" s="40">
        <f t="shared" si="15"/>
        <v>2.5258412388178826E-3</v>
      </c>
      <c r="BT24" s="41"/>
      <c r="BU24" s="31">
        <v>40755</v>
      </c>
      <c r="BV24" s="6">
        <v>131407</v>
      </c>
      <c r="BW24" s="6">
        <f t="shared" si="16"/>
        <v>96</v>
      </c>
      <c r="BX24" s="35">
        <f t="shared" si="17"/>
        <v>1444</v>
      </c>
      <c r="BY24" s="32">
        <f t="shared" si="18"/>
        <v>1.1110854627855549E-2</v>
      </c>
      <c r="BZ24" s="41"/>
    </row>
    <row r="25" spans="1:78" outlineLevel="2">
      <c r="B25" s="26"/>
      <c r="C25" s="9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E25" s="47" t="s">
        <v>54</v>
      </c>
      <c r="AK25" s="31">
        <v>40724</v>
      </c>
      <c r="AL25" s="6">
        <v>239489</v>
      </c>
      <c r="AM25" s="6">
        <f t="shared" si="1"/>
        <v>176</v>
      </c>
      <c r="AN25" s="6">
        <f t="shared" si="2"/>
        <v>1799</v>
      </c>
      <c r="AO25" s="32">
        <f t="shared" si="3"/>
        <v>7.5686818965881031E-3</v>
      </c>
      <c r="AP25" s="32"/>
      <c r="AQ25" s="31">
        <v>40724</v>
      </c>
      <c r="AR25" s="6">
        <v>153369</v>
      </c>
      <c r="AS25" s="6">
        <f t="shared" si="4"/>
        <v>-183</v>
      </c>
      <c r="AT25" s="6">
        <f t="shared" si="5"/>
        <v>-254</v>
      </c>
      <c r="AU25" s="32">
        <f t="shared" si="6"/>
        <v>-1.6533982541676595E-3</v>
      </c>
      <c r="AV25" s="32"/>
      <c r="AW25" s="31">
        <v>40724</v>
      </c>
      <c r="AX25" s="6">
        <v>64</v>
      </c>
      <c r="AY25" s="46">
        <f t="shared" si="0"/>
        <v>0.64040102050616099</v>
      </c>
      <c r="AZ25" s="34"/>
      <c r="BA25" s="31">
        <v>40724</v>
      </c>
      <c r="BB25" s="35">
        <v>139405</v>
      </c>
      <c r="BC25" s="15">
        <f t="shared" si="7"/>
        <v>-276</v>
      </c>
      <c r="BD25" s="36">
        <f t="shared" si="8"/>
        <v>257</v>
      </c>
      <c r="BE25" s="32">
        <f t="shared" si="9"/>
        <v>1.8469543220167584E-3</v>
      </c>
      <c r="BF25" s="72">
        <f t="shared" si="10"/>
        <v>-2.1371278173852315E-3</v>
      </c>
      <c r="BG25" s="72"/>
      <c r="BH25" s="31">
        <v>40724</v>
      </c>
      <c r="BI25" s="35">
        <v>13964</v>
      </c>
      <c r="BJ25" s="35">
        <f t="shared" si="11"/>
        <v>93</v>
      </c>
      <c r="BK25" s="35">
        <f t="shared" si="12"/>
        <v>-511</v>
      </c>
      <c r="BL25" s="32">
        <f t="shared" si="13"/>
        <v>-3.5302245250431796E-2</v>
      </c>
      <c r="BM25" s="32"/>
      <c r="BN25" s="31">
        <v>40724</v>
      </c>
      <c r="BO25" s="38">
        <v>9.1</v>
      </c>
      <c r="BP25" s="38"/>
      <c r="BQ25" s="39">
        <v>39629</v>
      </c>
      <c r="BR25" s="40">
        <f t="shared" si="14"/>
        <v>5.1757210953869614E-4</v>
      </c>
      <c r="BS25" s="40">
        <f t="shared" si="15"/>
        <v>6.4471332124273108E-3</v>
      </c>
      <c r="BT25" s="41"/>
      <c r="BU25" s="31">
        <v>40724</v>
      </c>
      <c r="BV25" s="6">
        <v>131311</v>
      </c>
      <c r="BW25" s="6">
        <f t="shared" si="16"/>
        <v>84</v>
      </c>
      <c r="BX25" s="35">
        <f t="shared" si="17"/>
        <v>1290</v>
      </c>
      <c r="BY25" s="32">
        <f t="shared" si="18"/>
        <v>9.9214742233946218E-3</v>
      </c>
      <c r="BZ25" s="41"/>
    </row>
    <row r="26" spans="1:78" outlineLevel="2">
      <c r="B26" s="11" t="s">
        <v>55</v>
      </c>
      <c r="C26" s="27"/>
      <c r="D26" s="73">
        <f t="shared" ref="D26:O26" si="43">D22*D23</f>
        <v>156422.36811039402</v>
      </c>
      <c r="E26" s="73">
        <f t="shared" si="43"/>
        <v>156351.72448725384</v>
      </c>
      <c r="F26" s="73">
        <f t="shared" si="43"/>
        <v>156282.86772950427</v>
      </c>
      <c r="G26" s="73">
        <f t="shared" si="43"/>
        <v>156220.93909570115</v>
      </c>
      <c r="H26" s="73">
        <f t="shared" si="43"/>
        <v>156160.1301072902</v>
      </c>
      <c r="I26" s="73">
        <f t="shared" si="43"/>
        <v>156103.64655244304</v>
      </c>
      <c r="J26" s="73">
        <f t="shared" si="43"/>
        <v>156053.39707305148</v>
      </c>
      <c r="K26" s="73">
        <f t="shared" si="43"/>
        <v>156011.28155514927</v>
      </c>
      <c r="L26" s="73">
        <f t="shared" si="43"/>
        <v>155965.11555996389</v>
      </c>
      <c r="M26" s="73">
        <f t="shared" si="43"/>
        <v>155921.94224626539</v>
      </c>
      <c r="N26" s="73">
        <f t="shared" si="43"/>
        <v>155865.79243982214</v>
      </c>
      <c r="O26" s="73">
        <f t="shared" si="43"/>
        <v>155799.89821089452</v>
      </c>
      <c r="P26" s="74">
        <f t="shared" ref="P26:AA26" si="44">P22*P23</f>
        <v>156712.10627301064</v>
      </c>
      <c r="Q26" s="74">
        <f t="shared" si="44"/>
        <v>156640.47790947516</v>
      </c>
      <c r="R26" s="74">
        <f t="shared" si="44"/>
        <v>156570.63932616625</v>
      </c>
      <c r="S26" s="74">
        <f t="shared" si="44"/>
        <v>156507.74119023498</v>
      </c>
      <c r="T26" s="74">
        <f t="shared" si="44"/>
        <v>156445.96427656978</v>
      </c>
      <c r="U26" s="74">
        <f t="shared" si="44"/>
        <v>156388.5202041897</v>
      </c>
      <c r="V26" s="74">
        <f t="shared" si="44"/>
        <v>156337.3210152465</v>
      </c>
      <c r="W26" s="74">
        <f t="shared" si="44"/>
        <v>156294.26993792388</v>
      </c>
      <c r="X26" s="74">
        <f t="shared" si="44"/>
        <v>156247.16036355568</v>
      </c>
      <c r="Y26" s="74">
        <f t="shared" si="44"/>
        <v>156203.04821443945</v>
      </c>
      <c r="Z26" s="74">
        <f t="shared" si="44"/>
        <v>156145.93556342891</v>
      </c>
      <c r="AA26" s="74">
        <f t="shared" si="44"/>
        <v>156079.06048610719</v>
      </c>
      <c r="AE26" s="8" t="s">
        <v>43</v>
      </c>
      <c r="AF26" s="71">
        <f>AO7</f>
        <v>1.565357629767572E-2</v>
      </c>
      <c r="AK26" s="31">
        <v>40694</v>
      </c>
      <c r="AL26" s="6">
        <v>239313</v>
      </c>
      <c r="AM26" s="6">
        <f t="shared" si="1"/>
        <v>167</v>
      </c>
      <c r="AN26" s="6">
        <f t="shared" si="2"/>
        <v>1814</v>
      </c>
      <c r="AO26" s="32">
        <f t="shared" si="3"/>
        <v>7.6379268965343083E-3</v>
      </c>
      <c r="AP26" s="32"/>
      <c r="AQ26" s="31">
        <v>40694</v>
      </c>
      <c r="AR26" s="6">
        <v>153552</v>
      </c>
      <c r="AS26" s="6">
        <f t="shared" si="4"/>
        <v>74</v>
      </c>
      <c r="AT26" s="6">
        <f t="shared" si="5"/>
        <v>-558</v>
      </c>
      <c r="AU26" s="32">
        <f t="shared" si="6"/>
        <v>-3.6207903445590883E-3</v>
      </c>
      <c r="AV26" s="32"/>
      <c r="AW26" s="31">
        <v>40694</v>
      </c>
      <c r="AX26" s="6">
        <v>64.2</v>
      </c>
      <c r="AY26" s="46">
        <f t="shared" si="0"/>
        <v>0.64163668501084359</v>
      </c>
      <c r="AZ26" s="34"/>
      <c r="BA26" s="31">
        <v>40694</v>
      </c>
      <c r="BB26" s="35">
        <v>139681</v>
      </c>
      <c r="BC26" s="15">
        <f t="shared" si="7"/>
        <v>75</v>
      </c>
      <c r="BD26" s="36">
        <f t="shared" si="8"/>
        <v>426</v>
      </c>
      <c r="BE26" s="32">
        <f t="shared" si="9"/>
        <v>3.0591361171949938E-3</v>
      </c>
      <c r="BF26" s="72">
        <f t="shared" si="10"/>
        <v>-2.0176690180513379E-3</v>
      </c>
      <c r="BG26" s="72"/>
      <c r="BH26" s="31">
        <v>40694</v>
      </c>
      <c r="BI26" s="35">
        <v>13871</v>
      </c>
      <c r="BJ26" s="35">
        <f t="shared" si="11"/>
        <v>-1</v>
      </c>
      <c r="BK26" s="35">
        <f t="shared" si="12"/>
        <v>-985</v>
      </c>
      <c r="BL26" s="32">
        <f t="shared" si="13"/>
        <v>-6.630317716747447E-2</v>
      </c>
      <c r="BM26" s="32"/>
      <c r="BN26" s="31">
        <v>40694</v>
      </c>
      <c r="BO26" s="38">
        <v>9</v>
      </c>
      <c r="BP26" s="38"/>
      <c r="BQ26" s="39">
        <v>39538</v>
      </c>
      <c r="BR26" s="40">
        <f t="shared" si="14"/>
        <v>4.9179454118508659E-4</v>
      </c>
      <c r="BS26" s="40">
        <f t="shared" si="15"/>
        <v>9.6076765762063889E-3</v>
      </c>
      <c r="BT26" s="41"/>
      <c r="BU26" s="31">
        <v>40694</v>
      </c>
      <c r="BV26" s="6">
        <v>131227</v>
      </c>
      <c r="BW26" s="6">
        <f t="shared" si="16"/>
        <v>54</v>
      </c>
      <c r="BX26" s="35">
        <f t="shared" si="17"/>
        <v>1039</v>
      </c>
      <c r="BY26" s="32">
        <f t="shared" si="18"/>
        <v>7.9807662764617149E-3</v>
      </c>
      <c r="BZ26" s="41"/>
    </row>
    <row r="27" spans="1:78" ht="15.75" outlineLevel="2" thickBot="1">
      <c r="B27" s="75" t="s">
        <v>56</v>
      </c>
      <c r="C27" s="75"/>
      <c r="D27" s="76">
        <f t="shared" ref="D27:O27" si="45">D26-D24</f>
        <v>12594.004825179436</v>
      </c>
      <c r="E27" s="76">
        <f t="shared" si="45"/>
        <v>12298.688694505603</v>
      </c>
      <c r="F27" s="76">
        <f t="shared" si="45"/>
        <v>12051.711095319595</v>
      </c>
      <c r="G27" s="76">
        <f t="shared" si="45"/>
        <v>12027.944640196132</v>
      </c>
      <c r="H27" s="76">
        <f t="shared" si="45"/>
        <v>11890.502409719949</v>
      </c>
      <c r="I27" s="76">
        <f t="shared" si="45"/>
        <v>12122.503677959117</v>
      </c>
      <c r="J27" s="76">
        <f t="shared" si="45"/>
        <v>11962.136934106791</v>
      </c>
      <c r="K27" s="76">
        <f t="shared" si="45"/>
        <v>11545.59429677148</v>
      </c>
      <c r="L27" s="76">
        <f t="shared" si="45"/>
        <v>11197.740297581913</v>
      </c>
      <c r="M27" s="76">
        <f t="shared" si="45"/>
        <v>11001.436845326156</v>
      </c>
      <c r="N27" s="76">
        <f t="shared" si="45"/>
        <v>10469.819005168858</v>
      </c>
      <c r="O27" s="76">
        <f t="shared" si="45"/>
        <v>10274.588904027798</v>
      </c>
      <c r="P27" s="77">
        <f t="shared" ref="P27:AA27" si="46">P26-P24</f>
        <v>10451.365979496913</v>
      </c>
      <c r="Q27" s="77">
        <f t="shared" si="46"/>
        <v>9955.732763528591</v>
      </c>
      <c r="R27" s="77">
        <f t="shared" si="46"/>
        <v>9884.3831931204768</v>
      </c>
      <c r="S27" s="77">
        <f t="shared" si="46"/>
        <v>9910.2563038572553</v>
      </c>
      <c r="T27" s="77">
        <f t="shared" si="46"/>
        <v>9469.2347240920644</v>
      </c>
      <c r="U27" s="77">
        <f t="shared" si="46"/>
        <v>9264.4870620177244</v>
      </c>
      <c r="V27" s="77">
        <f t="shared" si="46"/>
        <v>9415.0310213042831</v>
      </c>
      <c r="W27" s="77">
        <f t="shared" si="46"/>
        <v>9459.2090714047954</v>
      </c>
      <c r="X27" s="77">
        <f t="shared" si="46"/>
        <v>8577.4968924518325</v>
      </c>
      <c r="Y27" s="77">
        <f t="shared" si="46"/>
        <v>8169.5932626469003</v>
      </c>
      <c r="Z27" s="77">
        <f t="shared" si="46"/>
        <v>8161.6285272011592</v>
      </c>
      <c r="AA27" s="77">
        <f t="shared" si="46"/>
        <v>8065.6005566518579</v>
      </c>
      <c r="AE27" s="8" t="s">
        <v>44</v>
      </c>
      <c r="AF27" s="50">
        <f>AVERAGEIFS(CNP_Growth,CNP_DATE,"&lt;="&amp;AF3,CNP_DATE,"&gt;"&amp;AF4)</f>
        <v>1.530235346847029E-2</v>
      </c>
      <c r="AK27" s="31">
        <v>40663</v>
      </c>
      <c r="AL27" s="6">
        <v>239146</v>
      </c>
      <c r="AM27" s="6">
        <f t="shared" si="1"/>
        <v>146</v>
      </c>
      <c r="AN27" s="6">
        <f t="shared" si="2"/>
        <v>1817</v>
      </c>
      <c r="AO27" s="32">
        <f t="shared" si="3"/>
        <v>7.6560386636272959E-3</v>
      </c>
      <c r="AP27" s="32"/>
      <c r="AQ27" s="31">
        <v>40663</v>
      </c>
      <c r="AR27" s="6">
        <v>153478</v>
      </c>
      <c r="AS27" s="6">
        <f t="shared" si="4"/>
        <v>120</v>
      </c>
      <c r="AT27" s="6">
        <f t="shared" si="5"/>
        <v>-1099</v>
      </c>
      <c r="AU27" s="32">
        <f t="shared" si="6"/>
        <v>-7.1097252501989283E-3</v>
      </c>
      <c r="AV27" s="32"/>
      <c r="AW27" s="31">
        <v>40663</v>
      </c>
      <c r="AX27" s="6">
        <v>64.2</v>
      </c>
      <c r="AY27" s="46">
        <f t="shared" si="0"/>
        <v>0.64177531717026415</v>
      </c>
      <c r="AZ27" s="34"/>
      <c r="BA27" s="31">
        <v>40663</v>
      </c>
      <c r="BB27" s="35">
        <v>139606</v>
      </c>
      <c r="BC27" s="15">
        <f t="shared" si="7"/>
        <v>-37</v>
      </c>
      <c r="BD27" s="36">
        <f t="shared" si="8"/>
        <v>310</v>
      </c>
      <c r="BE27" s="32">
        <f t="shared" si="9"/>
        <v>2.2254766827476402E-3</v>
      </c>
      <c r="BF27" s="72">
        <f t="shared" si="10"/>
        <v>-3.7076694736590254E-3</v>
      </c>
      <c r="BG27" s="72"/>
      <c r="BH27" s="31">
        <v>40663</v>
      </c>
      <c r="BI27" s="35">
        <v>13872</v>
      </c>
      <c r="BJ27" s="35">
        <f t="shared" si="11"/>
        <v>156</v>
      </c>
      <c r="BK27" s="35">
        <f t="shared" si="12"/>
        <v>-1409</v>
      </c>
      <c r="BL27" s="32">
        <f t="shared" si="13"/>
        <v>-9.2206007460244765E-2</v>
      </c>
      <c r="BM27" s="32"/>
      <c r="BN27" s="31">
        <v>40663</v>
      </c>
      <c r="BO27" s="38">
        <v>9</v>
      </c>
      <c r="BP27" s="38"/>
      <c r="BQ27" s="39">
        <v>39447</v>
      </c>
      <c r="BR27" s="40">
        <f t="shared" si="14"/>
        <v>4.5717880111645721E-3</v>
      </c>
      <c r="BS27" s="40">
        <f t="shared" si="15"/>
        <v>1.2826723448675009E-2</v>
      </c>
      <c r="BT27" s="41"/>
      <c r="BU27" s="31">
        <v>40663</v>
      </c>
      <c r="BV27" s="6">
        <v>131173</v>
      </c>
      <c r="BW27" s="6">
        <f t="shared" si="16"/>
        <v>251</v>
      </c>
      <c r="BX27" s="35">
        <f t="shared" si="17"/>
        <v>1501</v>
      </c>
      <c r="BY27" s="32">
        <f t="shared" si="18"/>
        <v>1.1575359368252158E-2</v>
      </c>
      <c r="BZ27" s="41"/>
    </row>
    <row r="28" spans="1:78" outlineLevel="2">
      <c r="B28" s="78" t="s">
        <v>9</v>
      </c>
      <c r="C28" s="78"/>
      <c r="D28" s="93">
        <f>D27/D26</f>
        <v>8.0512812696271821E-2</v>
      </c>
      <c r="E28" s="93">
        <f t="shared" ref="E28:AA28" si="47">E27/E26</f>
        <v>7.866039683820833E-2</v>
      </c>
      <c r="F28" s="93">
        <f t="shared" si="47"/>
        <v>7.7114729659163925E-2</v>
      </c>
      <c r="G28" s="93">
        <f t="shared" si="47"/>
        <v>7.6993165639772515E-2</v>
      </c>
      <c r="H28" s="93">
        <f t="shared" si="47"/>
        <v>7.6143010392925203E-2</v>
      </c>
      <c r="I28" s="93">
        <f t="shared" si="47"/>
        <v>7.7656761681646952E-2</v>
      </c>
      <c r="J28" s="93">
        <f t="shared" si="47"/>
        <v>7.665412710309083E-2</v>
      </c>
      <c r="K28" s="93">
        <f t="shared" si="47"/>
        <v>7.4004867992127646E-2</v>
      </c>
      <c r="L28" s="93">
        <f t="shared" si="47"/>
        <v>7.1796441514363638E-2</v>
      </c>
      <c r="M28" s="93">
        <f t="shared" si="47"/>
        <v>7.0557335849179753E-2</v>
      </c>
      <c r="N28" s="93">
        <f t="shared" si="47"/>
        <v>6.7172012802046516E-2</v>
      </c>
      <c r="O28" s="93">
        <f t="shared" si="47"/>
        <v>6.5947340287218062E-2</v>
      </c>
      <c r="P28" s="97">
        <f t="shared" si="47"/>
        <v>6.6691503471272492E-2</v>
      </c>
      <c r="Q28" s="97">
        <f t="shared" si="47"/>
        <v>6.3557854881432091E-2</v>
      </c>
      <c r="R28" s="97">
        <f t="shared" si="47"/>
        <v>6.3130502855835172E-2</v>
      </c>
      <c r="S28" s="97">
        <f t="shared" si="47"/>
        <v>6.332118928105511E-2</v>
      </c>
      <c r="T28" s="97">
        <f t="shared" si="47"/>
        <v>6.0527190764423124E-2</v>
      </c>
      <c r="U28" s="97">
        <f t="shared" si="47"/>
        <v>5.9240199024336866E-2</v>
      </c>
      <c r="V28" s="97">
        <f t="shared" si="47"/>
        <v>6.0222542897393642E-2</v>
      </c>
      <c r="W28" s="97">
        <f t="shared" si="47"/>
        <v>6.0521790563158546E-2</v>
      </c>
      <c r="X28" s="97">
        <f t="shared" si="47"/>
        <v>5.4896977791428173E-2</v>
      </c>
      <c r="Y28" s="97">
        <f t="shared" si="47"/>
        <v>5.2301112917025015E-2</v>
      </c>
      <c r="Z28" s="97">
        <f t="shared" si="47"/>
        <v>5.2269234532113573E-2</v>
      </c>
      <c r="AA28" s="97">
        <f t="shared" si="47"/>
        <v>5.1676378186360158E-2</v>
      </c>
      <c r="AE28" s="8" t="s">
        <v>46</v>
      </c>
      <c r="AF28" s="50">
        <f>AVERAGEIFS(CNP_Growth,CNP_DATE,"&lt;="&amp;AF3,CNP_DATE,"&gt;"&amp;AF5)</f>
        <v>1.0474735129669344E-2</v>
      </c>
      <c r="AK28" s="31">
        <v>40633</v>
      </c>
      <c r="AL28" s="6">
        <v>239000</v>
      </c>
      <c r="AM28" s="6">
        <f t="shared" si="1"/>
        <v>149</v>
      </c>
      <c r="AN28" s="6">
        <f t="shared" si="2"/>
        <v>1841</v>
      </c>
      <c r="AO28" s="32">
        <f t="shared" si="3"/>
        <v>7.7627245856155547E-3</v>
      </c>
      <c r="AP28" s="32"/>
      <c r="AQ28" s="31">
        <v>40633</v>
      </c>
      <c r="AR28" s="6">
        <v>153358</v>
      </c>
      <c r="AS28" s="6">
        <f t="shared" si="4"/>
        <v>89</v>
      </c>
      <c r="AT28" s="6">
        <f t="shared" si="5"/>
        <v>-602</v>
      </c>
      <c r="AU28" s="32">
        <f t="shared" si="6"/>
        <v>-3.9101065211742947E-3</v>
      </c>
      <c r="AV28" s="32"/>
      <c r="AW28" s="31">
        <v>40633</v>
      </c>
      <c r="AX28" s="6">
        <v>64.2</v>
      </c>
      <c r="AY28" s="46">
        <f t="shared" si="0"/>
        <v>0.64166527196652723</v>
      </c>
      <c r="AZ28" s="34"/>
      <c r="BA28" s="31">
        <v>40633</v>
      </c>
      <c r="BB28" s="35">
        <v>139643</v>
      </c>
      <c r="BC28" s="15">
        <f t="shared" si="7"/>
        <v>172</v>
      </c>
      <c r="BD28" s="36">
        <f t="shared" si="8"/>
        <v>876</v>
      </c>
      <c r="BE28" s="32">
        <f t="shared" si="9"/>
        <v>6.3127400606772799E-3</v>
      </c>
      <c r="BF28" s="72">
        <f t="shared" si="10"/>
        <v>-3.786445896211077E-3</v>
      </c>
      <c r="BG28" s="72"/>
      <c r="BH28" s="31">
        <v>40633</v>
      </c>
      <c r="BI28" s="35">
        <v>13716</v>
      </c>
      <c r="BJ28" s="35">
        <f t="shared" si="11"/>
        <v>-82</v>
      </c>
      <c r="BK28" s="35">
        <f t="shared" si="12"/>
        <v>-1476</v>
      </c>
      <c r="BL28" s="32">
        <f t="shared" si="13"/>
        <v>-9.7156398104265351E-2</v>
      </c>
      <c r="BM28" s="32"/>
      <c r="BN28" s="31">
        <v>40633</v>
      </c>
      <c r="BO28" s="38">
        <v>8.9</v>
      </c>
      <c r="BP28" s="38"/>
      <c r="BQ28" s="39">
        <v>39355</v>
      </c>
      <c r="BR28" s="40">
        <f t="shared" si="14"/>
        <v>9.6620470873093698E-3</v>
      </c>
      <c r="BS28" s="40">
        <f t="shared" si="15"/>
        <v>1.2773661823710796E-2</v>
      </c>
      <c r="BT28" s="41"/>
      <c r="BU28" s="31">
        <v>40633</v>
      </c>
      <c r="BV28" s="6">
        <v>130922</v>
      </c>
      <c r="BW28" s="6">
        <f t="shared" si="16"/>
        <v>246</v>
      </c>
      <c r="BX28" s="35">
        <f t="shared" si="17"/>
        <v>1489</v>
      </c>
      <c r="BY28" s="32">
        <f t="shared" si="18"/>
        <v>1.1504021385581709E-2</v>
      </c>
      <c r="BZ28" s="41"/>
    </row>
    <row r="29" spans="1:78" outlineLevel="2">
      <c r="B29" s="26"/>
      <c r="D29" s="79">
        <v>7.0000000000000007E-2</v>
      </c>
      <c r="E29" s="79">
        <v>7.0000000000000007E-2</v>
      </c>
      <c r="F29" s="79">
        <v>7.0000000000000007E-2</v>
      </c>
      <c r="G29" s="79">
        <v>7.0000000000000007E-2</v>
      </c>
      <c r="H29" s="79">
        <v>7.0000000000000007E-2</v>
      </c>
      <c r="I29" s="79">
        <v>7.0000000000000007E-2</v>
      </c>
      <c r="J29" s="79">
        <v>7.0000000000000007E-2</v>
      </c>
      <c r="K29" s="79">
        <v>7.0000000000000007E-2</v>
      </c>
      <c r="L29" s="79">
        <v>7.0000000000000007E-2</v>
      </c>
      <c r="M29" s="79">
        <v>7.0000000000000007E-2</v>
      </c>
      <c r="N29" s="79">
        <v>7.0000000000000007E-2</v>
      </c>
      <c r="O29" s="79">
        <v>7.0000000000000007E-2</v>
      </c>
      <c r="P29" s="79">
        <v>7.0000000000000007E-2</v>
      </c>
      <c r="Q29" s="79">
        <v>7.0000000000000007E-2</v>
      </c>
      <c r="R29" s="79">
        <v>7.0000000000000007E-2</v>
      </c>
      <c r="S29" s="79">
        <v>7.0000000000000007E-2</v>
      </c>
      <c r="T29" s="79">
        <v>7.0000000000000007E-2</v>
      </c>
      <c r="U29" s="79">
        <v>7.0000000000000007E-2</v>
      </c>
      <c r="V29" s="79">
        <v>7.0000000000000007E-2</v>
      </c>
      <c r="W29" s="79">
        <v>7.0000000000000007E-2</v>
      </c>
      <c r="X29" s="79">
        <v>7.0000000000000007E-2</v>
      </c>
      <c r="Y29" s="79">
        <v>7.0000000000000007E-2</v>
      </c>
      <c r="Z29" s="79">
        <v>7.0000000000000007E-2</v>
      </c>
      <c r="AA29" s="79">
        <v>7.0000000000000007E-2</v>
      </c>
      <c r="AE29" s="8" t="s">
        <v>48</v>
      </c>
      <c r="AF29" s="50">
        <f>AVERAGEIFS(CNP_Growth,CNP_DATE,"&lt;="&amp;AF3,CNP_DATE,"&gt;"&amp;AF6)</f>
        <v>9.664237807804503E-3</v>
      </c>
      <c r="AK29" s="31">
        <v>40602</v>
      </c>
      <c r="AL29" s="6">
        <v>238851</v>
      </c>
      <c r="AM29" s="6">
        <f t="shared" si="1"/>
        <v>147</v>
      </c>
      <c r="AN29" s="6">
        <f t="shared" si="2"/>
        <v>1853</v>
      </c>
      <c r="AO29" s="32">
        <f t="shared" si="3"/>
        <v>7.8186313808554786E-3</v>
      </c>
      <c r="AP29" s="32"/>
      <c r="AQ29" s="31">
        <v>40602</v>
      </c>
      <c r="AR29" s="6">
        <v>153269</v>
      </c>
      <c r="AS29" s="6">
        <f t="shared" si="4"/>
        <v>25</v>
      </c>
      <c r="AT29" s="6">
        <f t="shared" si="5"/>
        <v>-433</v>
      </c>
      <c r="AU29" s="32">
        <f t="shared" si="6"/>
        <v>-2.8171396598613008E-3</v>
      </c>
      <c r="AV29" s="32"/>
      <c r="AW29" s="31">
        <v>40602</v>
      </c>
      <c r="AX29" s="6">
        <v>64.2</v>
      </c>
      <c r="AY29" s="46">
        <f t="shared" si="0"/>
        <v>0.64169293827532647</v>
      </c>
      <c r="AZ29" s="34"/>
      <c r="BA29" s="31">
        <v>40602</v>
      </c>
      <c r="BB29" s="35">
        <v>139471</v>
      </c>
      <c r="BC29" s="15">
        <f t="shared" si="7"/>
        <v>218</v>
      </c>
      <c r="BD29" s="36">
        <f t="shared" si="8"/>
        <v>847</v>
      </c>
      <c r="BE29" s="32">
        <f t="shared" si="9"/>
        <v>6.1100530932594044E-3</v>
      </c>
      <c r="BF29" s="72">
        <f t="shared" si="10"/>
        <v>-7.6055026674562987E-3</v>
      </c>
      <c r="BG29" s="72"/>
      <c r="BH29" s="31">
        <v>40602</v>
      </c>
      <c r="BI29" s="35">
        <v>13798</v>
      </c>
      <c r="BJ29" s="35">
        <f t="shared" si="11"/>
        <v>-194</v>
      </c>
      <c r="BK29" s="35">
        <f t="shared" si="12"/>
        <v>-1280</v>
      </c>
      <c r="BL29" s="32">
        <f t="shared" si="13"/>
        <v>-8.4891895476853718E-2</v>
      </c>
      <c r="BM29" s="32"/>
      <c r="BN29" s="31">
        <v>40602</v>
      </c>
      <c r="BO29" s="38">
        <v>9</v>
      </c>
      <c r="BP29" s="38"/>
      <c r="BQ29" s="39">
        <v>39263</v>
      </c>
      <c r="BR29" s="40">
        <f t="shared" si="14"/>
        <v>1.2376694315315925E-2</v>
      </c>
      <c r="BS29" s="40">
        <f t="shared" si="15"/>
        <v>1.5168879573129623E-2</v>
      </c>
      <c r="BT29" s="41"/>
      <c r="BU29" s="31">
        <v>40602</v>
      </c>
      <c r="BV29" s="6">
        <v>130676</v>
      </c>
      <c r="BW29" s="6">
        <f t="shared" si="16"/>
        <v>220</v>
      </c>
      <c r="BX29" s="35">
        <f t="shared" si="17"/>
        <v>1432</v>
      </c>
      <c r="BY29" s="32">
        <f t="shared" si="18"/>
        <v>1.1079818018631338E-2</v>
      </c>
      <c r="BZ29" s="41"/>
    </row>
    <row r="30" spans="1:78" ht="15.75" outlineLevel="2" thickBot="1">
      <c r="A30" s="94"/>
      <c r="D30" s="80">
        <v>6.5000000000000002E-2</v>
      </c>
      <c r="E30" s="80">
        <v>6.5000000000000002E-2</v>
      </c>
      <c r="F30" s="80">
        <v>6.5000000000000002E-2</v>
      </c>
      <c r="G30" s="80">
        <v>6.5000000000000002E-2</v>
      </c>
      <c r="H30" s="80">
        <v>6.5000000000000002E-2</v>
      </c>
      <c r="I30" s="80">
        <v>6.5000000000000002E-2</v>
      </c>
      <c r="J30" s="80">
        <v>6.5000000000000002E-2</v>
      </c>
      <c r="K30" s="80">
        <v>6.5000000000000002E-2</v>
      </c>
      <c r="L30" s="80">
        <v>6.5000000000000002E-2</v>
      </c>
      <c r="M30" s="80">
        <v>6.5000000000000002E-2</v>
      </c>
      <c r="N30" s="80">
        <v>6.5000000000000002E-2</v>
      </c>
      <c r="O30" s="80">
        <v>6.5000000000000002E-2</v>
      </c>
      <c r="P30" s="80">
        <v>6.5000000000000002E-2</v>
      </c>
      <c r="Q30" s="80">
        <v>6.5000000000000002E-2</v>
      </c>
      <c r="R30" s="80">
        <v>6.5000000000000002E-2</v>
      </c>
      <c r="S30" s="80">
        <v>6.5000000000000002E-2</v>
      </c>
      <c r="T30" s="80">
        <v>6.5000000000000002E-2</v>
      </c>
      <c r="U30" s="80">
        <v>6.5000000000000002E-2</v>
      </c>
      <c r="V30" s="80">
        <v>6.5000000000000002E-2</v>
      </c>
      <c r="W30" s="80">
        <v>6.5000000000000002E-2</v>
      </c>
      <c r="X30" s="80">
        <v>6.5000000000000002E-2</v>
      </c>
      <c r="Y30" s="80">
        <v>6.5000000000000002E-2</v>
      </c>
      <c r="Z30" s="80">
        <v>6.5000000000000002E-2</v>
      </c>
      <c r="AA30" s="80">
        <v>6.5000000000000002E-2</v>
      </c>
      <c r="AE30" s="8" t="s">
        <v>49</v>
      </c>
      <c r="AF30" s="50">
        <f>AVERAGEIFS(CNP_Growth,CNP_DATE,"&lt;="&amp;AF3,CNP_DATE,"&gt;"&amp;AF7)</f>
        <v>1.1238444556772665E-2</v>
      </c>
      <c r="AK30" s="31">
        <v>40574</v>
      </c>
      <c r="AL30" s="6">
        <v>238704</v>
      </c>
      <c r="AM30" s="6">
        <f t="shared" si="1"/>
        <v>-185</v>
      </c>
      <c r="AN30" s="6">
        <f t="shared" si="2"/>
        <v>1872</v>
      </c>
      <c r="AO30" s="32">
        <f t="shared" si="3"/>
        <v>7.9043372517226818E-3</v>
      </c>
      <c r="AP30" s="32"/>
      <c r="AQ30" s="31">
        <v>40574</v>
      </c>
      <c r="AR30" s="6">
        <v>153244</v>
      </c>
      <c r="AS30" s="6">
        <f t="shared" si="4"/>
        <v>-405</v>
      </c>
      <c r="AT30" s="6">
        <f t="shared" si="5"/>
        <v>-211</v>
      </c>
      <c r="AU30" s="32">
        <f t="shared" si="6"/>
        <v>-1.3749959271447398E-3</v>
      </c>
      <c r="AV30" s="32"/>
      <c r="AW30" s="31">
        <v>40574</v>
      </c>
      <c r="AX30" s="6">
        <v>64.2</v>
      </c>
      <c r="AY30" s="46">
        <f t="shared" si="0"/>
        <v>0.64198337690193708</v>
      </c>
      <c r="AZ30" s="34"/>
      <c r="BA30" s="31">
        <v>40574</v>
      </c>
      <c r="BB30" s="35">
        <v>139253</v>
      </c>
      <c r="BC30" s="15">
        <f t="shared" si="7"/>
        <v>-42</v>
      </c>
      <c r="BD30" s="36">
        <f t="shared" si="8"/>
        <v>814</v>
      </c>
      <c r="BE30" s="32">
        <f t="shared" si="9"/>
        <v>5.8798459971540762E-3</v>
      </c>
      <c r="BF30" s="72">
        <f t="shared" si="10"/>
        <v>-1.0123466448005158E-2</v>
      </c>
      <c r="BG30" s="72"/>
      <c r="BH30" s="31">
        <v>40574</v>
      </c>
      <c r="BI30" s="35">
        <v>13992</v>
      </c>
      <c r="BJ30" s="35">
        <f t="shared" si="11"/>
        <v>-362</v>
      </c>
      <c r="BK30" s="35">
        <f t="shared" si="12"/>
        <v>-1024</v>
      </c>
      <c r="BL30" s="32">
        <f t="shared" si="13"/>
        <v>-6.8193926478423039E-2</v>
      </c>
      <c r="BM30" s="32"/>
      <c r="BN30" s="31">
        <v>40574</v>
      </c>
      <c r="BO30" s="38">
        <v>9.1</v>
      </c>
      <c r="BP30" s="38"/>
      <c r="BQ30" s="39">
        <v>39172</v>
      </c>
      <c r="BR30" s="40">
        <f t="shared" si="14"/>
        <v>1.8723558611227691E-2</v>
      </c>
      <c r="BS30" s="40">
        <f t="shared" si="15"/>
        <v>2.0119096747696113E-2</v>
      </c>
      <c r="BT30" s="41"/>
      <c r="BU30" s="31">
        <v>40574</v>
      </c>
      <c r="BV30" s="6">
        <v>130456</v>
      </c>
      <c r="BW30" s="6">
        <f t="shared" si="16"/>
        <v>110</v>
      </c>
      <c r="BX30" s="35">
        <f t="shared" si="17"/>
        <v>1177</v>
      </c>
      <c r="BY30" s="32">
        <f t="shared" si="18"/>
        <v>9.1043402254040728E-3</v>
      </c>
      <c r="BZ30" s="41"/>
    </row>
    <row r="31" spans="1:78" ht="15.75" outlineLevel="2" thickBot="1">
      <c r="B31" s="98" t="s">
        <v>63</v>
      </c>
      <c r="C31" s="96">
        <f ca="1">OFFSET(C28,-11,(MATCH(7%,D28:AA28,-1)+1))</f>
        <v>41608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K31" s="31">
        <v>40543</v>
      </c>
      <c r="AL31" s="6">
        <v>238889</v>
      </c>
      <c r="AM31" s="6">
        <f t="shared" si="1"/>
        <v>174</v>
      </c>
      <c r="AN31" s="6">
        <f t="shared" si="2"/>
        <v>1965</v>
      </c>
      <c r="AO31" s="32">
        <f t="shared" si="3"/>
        <v>8.2937988553291042E-3</v>
      </c>
      <c r="AP31" s="32"/>
      <c r="AQ31" s="31">
        <v>40543</v>
      </c>
      <c r="AR31" s="6">
        <v>153649</v>
      </c>
      <c r="AS31" s="6">
        <f t="shared" si="4"/>
        <v>-491</v>
      </c>
      <c r="AT31" s="6">
        <f t="shared" si="5"/>
        <v>529</v>
      </c>
      <c r="AU31" s="32">
        <f t="shared" si="6"/>
        <v>3.4548066875652594E-3</v>
      </c>
      <c r="AV31" s="32"/>
      <c r="AW31" s="31">
        <v>40543</v>
      </c>
      <c r="AX31" s="6">
        <v>64.3</v>
      </c>
      <c r="AY31" s="46">
        <f t="shared" si="0"/>
        <v>0.64318156131090176</v>
      </c>
      <c r="AZ31" s="34"/>
      <c r="BA31" s="31">
        <v>40543</v>
      </c>
      <c r="BB31" s="35">
        <v>139295</v>
      </c>
      <c r="BC31" s="15">
        <f t="shared" si="7"/>
        <v>249</v>
      </c>
      <c r="BD31" s="36">
        <f t="shared" si="8"/>
        <v>1270</v>
      </c>
      <c r="BE31" s="32">
        <f t="shared" si="9"/>
        <v>9.2012316609308975E-3</v>
      </c>
      <c r="BF31" s="72">
        <f t="shared" si="10"/>
        <v>-1.4036607000132539E-2</v>
      </c>
      <c r="BG31" s="72"/>
      <c r="BH31" s="31">
        <v>40543</v>
      </c>
      <c r="BI31" s="35">
        <v>14354</v>
      </c>
      <c r="BJ31" s="35">
        <f t="shared" si="11"/>
        <v>-740</v>
      </c>
      <c r="BK31" s="35">
        <f t="shared" si="12"/>
        <v>-741</v>
      </c>
      <c r="BL31" s="32">
        <f t="shared" si="13"/>
        <v>-4.9089102351772107E-2</v>
      </c>
      <c r="BM31" s="32"/>
      <c r="BN31" s="31">
        <v>40543</v>
      </c>
      <c r="BO31" s="38">
        <v>9.3000000000000007</v>
      </c>
      <c r="BP31" s="38"/>
      <c r="BQ31" s="39">
        <v>39082</v>
      </c>
      <c r="BR31" s="40">
        <f t="shared" si="14"/>
        <v>2.1081658886185444E-2</v>
      </c>
      <c r="BS31" s="40">
        <f t="shared" si="15"/>
        <v>1.9719783596272432E-2</v>
      </c>
      <c r="BT31" s="41"/>
      <c r="BU31" s="31">
        <v>40543</v>
      </c>
      <c r="BV31" s="6">
        <v>130346</v>
      </c>
      <c r="BW31" s="6">
        <f t="shared" si="16"/>
        <v>120</v>
      </c>
      <c r="BX31" s="35">
        <f t="shared" si="17"/>
        <v>1027</v>
      </c>
      <c r="BY31" s="32">
        <f t="shared" si="18"/>
        <v>7.9416017754545543E-3</v>
      </c>
      <c r="BZ31" s="41"/>
    </row>
    <row r="32" spans="1:78" outlineLevel="2">
      <c r="AK32" s="31">
        <v>40512</v>
      </c>
      <c r="AL32" s="6">
        <v>238715</v>
      </c>
      <c r="AM32" s="6">
        <f t="shared" si="1"/>
        <v>185</v>
      </c>
      <c r="AN32" s="6">
        <f t="shared" si="2"/>
        <v>1972</v>
      </c>
      <c r="AO32" s="32">
        <f t="shared" si="3"/>
        <v>8.3297077421506938E-3</v>
      </c>
      <c r="AP32" s="32"/>
      <c r="AQ32" s="31">
        <v>40512</v>
      </c>
      <c r="AR32" s="6">
        <v>154140</v>
      </c>
      <c r="AS32" s="6">
        <f t="shared" si="4"/>
        <v>459</v>
      </c>
      <c r="AT32" s="6">
        <f t="shared" si="5"/>
        <v>253</v>
      </c>
      <c r="AU32" s="32">
        <f t="shared" si="6"/>
        <v>1.6440635011405469E-3</v>
      </c>
      <c r="AV32" s="32"/>
      <c r="AW32" s="31">
        <v>40512</v>
      </c>
      <c r="AX32" s="6">
        <v>64.599999999999994</v>
      </c>
      <c r="AY32" s="46">
        <f t="shared" si="0"/>
        <v>0.64570722409567893</v>
      </c>
      <c r="AZ32" s="34"/>
      <c r="BA32" s="31">
        <v>40512</v>
      </c>
      <c r="BB32" s="35">
        <v>139046</v>
      </c>
      <c r="BC32" s="15">
        <f t="shared" si="7"/>
        <v>-51</v>
      </c>
      <c r="BD32" s="36">
        <f t="shared" si="8"/>
        <v>381</v>
      </c>
      <c r="BE32" s="32">
        <f t="shared" si="9"/>
        <v>2.7476291782353446E-3</v>
      </c>
      <c r="BF32" s="72">
        <f t="shared" si="10"/>
        <v>-1.7484617055573526E-2</v>
      </c>
      <c r="BG32" s="72"/>
      <c r="BH32" s="31">
        <v>40512</v>
      </c>
      <c r="BI32" s="35">
        <v>15094</v>
      </c>
      <c r="BJ32" s="35">
        <f t="shared" si="11"/>
        <v>510</v>
      </c>
      <c r="BK32" s="35">
        <f t="shared" si="12"/>
        <v>-129</v>
      </c>
      <c r="BL32" s="32">
        <f t="shared" si="13"/>
        <v>-8.4740195756420889E-3</v>
      </c>
      <c r="BM32" s="32"/>
      <c r="BN32" s="31">
        <v>40512</v>
      </c>
      <c r="BO32" s="38">
        <v>9.8000000000000007</v>
      </c>
      <c r="BP32" s="38"/>
      <c r="BQ32" s="39">
        <v>38990</v>
      </c>
      <c r="BR32" s="40">
        <f t="shared" si="14"/>
        <v>1.5885276560112221E-2</v>
      </c>
      <c r="BS32" s="40">
        <f t="shared" si="15"/>
        <v>1.7790647917390899E-2</v>
      </c>
      <c r="BT32" s="41"/>
      <c r="BU32" s="31">
        <v>40512</v>
      </c>
      <c r="BV32" s="6">
        <v>130226</v>
      </c>
      <c r="BW32" s="6">
        <f t="shared" si="16"/>
        <v>121</v>
      </c>
      <c r="BX32" s="35">
        <f t="shared" si="17"/>
        <v>736</v>
      </c>
      <c r="BY32" s="32">
        <f t="shared" si="18"/>
        <v>5.6838365896980658E-3</v>
      </c>
      <c r="BZ32" s="41"/>
    </row>
    <row r="33" spans="37:78" outlineLevel="2">
      <c r="AK33" s="31">
        <v>40482</v>
      </c>
      <c r="AL33" s="6">
        <v>238530</v>
      </c>
      <c r="AM33" s="6">
        <f t="shared" si="1"/>
        <v>208</v>
      </c>
      <c r="AN33" s="6">
        <f t="shared" si="2"/>
        <v>1980</v>
      </c>
      <c r="AO33" s="32">
        <f t="shared" si="3"/>
        <v>8.3703233988585701E-3</v>
      </c>
      <c r="AP33" s="32"/>
      <c r="AQ33" s="31">
        <v>40482</v>
      </c>
      <c r="AR33" s="6">
        <v>153681</v>
      </c>
      <c r="AS33" s="6">
        <f t="shared" si="4"/>
        <v>-285</v>
      </c>
      <c r="AT33" s="6">
        <f t="shared" si="5"/>
        <v>-123</v>
      </c>
      <c r="AU33" s="32">
        <f t="shared" si="6"/>
        <v>-7.9971912303966608E-4</v>
      </c>
      <c r="AV33" s="32"/>
      <c r="AW33" s="31">
        <v>40482</v>
      </c>
      <c r="AX33" s="6">
        <v>64.400000000000006</v>
      </c>
      <c r="AY33" s="46">
        <f t="shared" si="0"/>
        <v>0.64428373789460447</v>
      </c>
      <c r="AZ33" s="34"/>
      <c r="BA33" s="31">
        <v>40482</v>
      </c>
      <c r="BB33" s="35">
        <v>139097</v>
      </c>
      <c r="BC33" s="15">
        <f t="shared" si="7"/>
        <v>-291</v>
      </c>
      <c r="BD33" s="36">
        <f t="shared" si="8"/>
        <v>676</v>
      </c>
      <c r="BE33" s="32">
        <f t="shared" si="9"/>
        <v>4.8836520470159073E-3</v>
      </c>
      <c r="BF33" s="72">
        <f t="shared" si="10"/>
        <v>-1.9591709424897463E-2</v>
      </c>
      <c r="BG33" s="72"/>
      <c r="BH33" s="31">
        <v>40482</v>
      </c>
      <c r="BI33" s="35">
        <v>14584</v>
      </c>
      <c r="BJ33" s="35">
        <f t="shared" si="11"/>
        <v>7</v>
      </c>
      <c r="BK33" s="35">
        <f t="shared" si="12"/>
        <v>-798</v>
      </c>
      <c r="BL33" s="32">
        <f t="shared" si="13"/>
        <v>-5.1878819399297837E-2</v>
      </c>
      <c r="BM33" s="32"/>
      <c r="BN33" s="31">
        <v>40482</v>
      </c>
      <c r="BO33" s="38">
        <v>9.5</v>
      </c>
      <c r="BP33" s="38"/>
      <c r="BQ33" s="39">
        <v>38898</v>
      </c>
      <c r="BR33" s="40">
        <f t="shared" si="14"/>
        <v>1.7961064830943323E-2</v>
      </c>
      <c r="BS33" s="40">
        <f t="shared" si="15"/>
        <v>1.8425019796120767E-2</v>
      </c>
      <c r="BT33" s="41"/>
      <c r="BU33" s="31">
        <v>40482</v>
      </c>
      <c r="BV33" s="6">
        <v>130105</v>
      </c>
      <c r="BW33" s="6">
        <f t="shared" si="16"/>
        <v>220</v>
      </c>
      <c r="BX33" s="35">
        <f t="shared" si="17"/>
        <v>573</v>
      </c>
      <c r="BY33" s="32">
        <f t="shared" si="18"/>
        <v>4.4236173300806758E-3</v>
      </c>
      <c r="BZ33" s="41"/>
    </row>
    <row r="34" spans="37:78" outlineLevel="2">
      <c r="AK34" s="31">
        <v>40451</v>
      </c>
      <c r="AL34" s="6">
        <v>238322</v>
      </c>
      <c r="AM34" s="6">
        <f t="shared" si="1"/>
        <v>223</v>
      </c>
      <c r="AN34" s="6">
        <f t="shared" si="2"/>
        <v>2000</v>
      </c>
      <c r="AO34" s="32">
        <f t="shared" si="3"/>
        <v>8.4630292566920673E-3</v>
      </c>
      <c r="AP34" s="32"/>
      <c r="AQ34" s="31">
        <v>40451</v>
      </c>
      <c r="AR34" s="6">
        <v>153966</v>
      </c>
      <c r="AS34" s="6">
        <f t="shared" si="4"/>
        <v>-112</v>
      </c>
      <c r="AT34" s="6">
        <f t="shared" si="5"/>
        <v>151</v>
      </c>
      <c r="AU34" s="32">
        <f t="shared" si="6"/>
        <v>9.8169879400589188E-4</v>
      </c>
      <c r="AV34" s="32"/>
      <c r="AW34" s="31">
        <v>40451</v>
      </c>
      <c r="AX34" s="6">
        <v>64.599999999999994</v>
      </c>
      <c r="AY34" s="46">
        <f t="shared" si="0"/>
        <v>0.6460419096852158</v>
      </c>
      <c r="AZ34" s="34"/>
      <c r="BA34" s="31">
        <v>40451</v>
      </c>
      <c r="BB34" s="35">
        <v>139388</v>
      </c>
      <c r="BC34" s="15">
        <f t="shared" si="7"/>
        <v>-17</v>
      </c>
      <c r="BD34" s="36">
        <f t="shared" si="8"/>
        <v>578</v>
      </c>
      <c r="BE34" s="32">
        <f t="shared" si="9"/>
        <v>4.1639651321951909E-3</v>
      </c>
      <c r="BF34" s="72">
        <f t="shared" si="10"/>
        <v>-1.9513594924321198E-2</v>
      </c>
      <c r="BG34" s="72"/>
      <c r="BH34" s="31">
        <v>40451</v>
      </c>
      <c r="BI34" s="35">
        <v>14577</v>
      </c>
      <c r="BJ34" s="35">
        <f t="shared" si="11"/>
        <v>-96</v>
      </c>
      <c r="BK34" s="35">
        <f t="shared" si="12"/>
        <v>-428</v>
      </c>
      <c r="BL34" s="32">
        <f t="shared" si="13"/>
        <v>-2.8523825391536195E-2</v>
      </c>
      <c r="BM34" s="32"/>
      <c r="BN34" s="31">
        <v>40451</v>
      </c>
      <c r="BO34" s="38">
        <v>9.5</v>
      </c>
      <c r="BP34" s="38"/>
      <c r="BQ34" s="39">
        <v>38807</v>
      </c>
      <c r="BR34" s="40">
        <f t="shared" si="14"/>
        <v>2.1514634884164534E-2</v>
      </c>
      <c r="BS34" s="40">
        <f t="shared" si="15"/>
        <v>1.7757975634084582E-2</v>
      </c>
      <c r="BT34" s="41"/>
      <c r="BU34" s="31">
        <v>40451</v>
      </c>
      <c r="BV34" s="6">
        <v>129885</v>
      </c>
      <c r="BW34" s="6">
        <f t="shared" si="16"/>
        <v>-27</v>
      </c>
      <c r="BX34" s="35">
        <f t="shared" si="17"/>
        <v>151</v>
      </c>
      <c r="BY34" s="32">
        <f t="shared" si="18"/>
        <v>1.1639200209658807E-3</v>
      </c>
      <c r="BZ34" s="41"/>
    </row>
    <row r="35" spans="37:78" outlineLevel="2">
      <c r="AK35" s="31">
        <v>40421</v>
      </c>
      <c r="AL35" s="6">
        <v>238099</v>
      </c>
      <c r="AM35" s="6">
        <f t="shared" si="1"/>
        <v>209</v>
      </c>
      <c r="AN35" s="6">
        <f t="shared" si="2"/>
        <v>2012</v>
      </c>
      <c r="AO35" s="32">
        <f t="shared" si="3"/>
        <v>8.5222820400954191E-3</v>
      </c>
      <c r="AP35" s="32"/>
      <c r="AQ35" s="31">
        <v>40421</v>
      </c>
      <c r="AR35" s="6">
        <v>154078</v>
      </c>
      <c r="AS35" s="6">
        <f t="shared" si="4"/>
        <v>369</v>
      </c>
      <c r="AT35" s="6">
        <f t="shared" si="5"/>
        <v>-222</v>
      </c>
      <c r="AU35" s="32">
        <f t="shared" si="6"/>
        <v>-1.4387556707712301E-3</v>
      </c>
      <c r="AV35" s="32"/>
      <c r="AW35" s="31">
        <v>40421</v>
      </c>
      <c r="AX35" s="6">
        <v>64.7</v>
      </c>
      <c r="AY35" s="46">
        <f t="shared" si="0"/>
        <v>0.64711737554546633</v>
      </c>
      <c r="AZ35" s="34"/>
      <c r="BA35" s="31">
        <v>40421</v>
      </c>
      <c r="BB35" s="35">
        <v>139405</v>
      </c>
      <c r="BC35" s="15">
        <f t="shared" si="7"/>
        <v>238</v>
      </c>
      <c r="BD35" s="36">
        <f t="shared" si="8"/>
        <v>-76</v>
      </c>
      <c r="BE35" s="32">
        <f t="shared" si="9"/>
        <v>-5.4487708003236879E-4</v>
      </c>
      <c r="BF35" s="72">
        <f t="shared" si="10"/>
        <v>-1.9975888193260238E-2</v>
      </c>
      <c r="BG35" s="72"/>
      <c r="BH35" s="31">
        <v>40421</v>
      </c>
      <c r="BI35" s="35">
        <v>14673</v>
      </c>
      <c r="BJ35" s="35">
        <f t="shared" si="11"/>
        <v>131</v>
      </c>
      <c r="BK35" s="35">
        <f t="shared" si="12"/>
        <v>-146</v>
      </c>
      <c r="BL35" s="32">
        <f t="shared" si="13"/>
        <v>-9.8522167487684609E-3</v>
      </c>
      <c r="BM35" s="32"/>
      <c r="BN35" s="31">
        <v>40421</v>
      </c>
      <c r="BO35" s="38">
        <v>9.5</v>
      </c>
      <c r="BP35" s="38"/>
      <c r="BQ35" s="39">
        <v>38717</v>
      </c>
      <c r="BR35" s="40">
        <f t="shared" si="14"/>
        <v>1.8357908306359416E-2</v>
      </c>
      <c r="BS35" s="40">
        <f t="shared" si="15"/>
        <v>1.5529893975641456E-2</v>
      </c>
      <c r="BT35" s="41"/>
      <c r="BU35" s="31">
        <v>40421</v>
      </c>
      <c r="BV35" s="6">
        <v>129912</v>
      </c>
      <c r="BW35" s="6">
        <f t="shared" si="16"/>
        <v>-51</v>
      </c>
      <c r="BX35" s="35">
        <f t="shared" si="17"/>
        <v>-21</v>
      </c>
      <c r="BY35" s="32">
        <f t="shared" si="18"/>
        <v>-1.616217589065494E-4</v>
      </c>
      <c r="BZ35" s="41"/>
    </row>
    <row r="36" spans="37:78" outlineLevel="2">
      <c r="AK36" s="31">
        <v>40390</v>
      </c>
      <c r="AL36" s="6">
        <v>237890</v>
      </c>
      <c r="AM36" s="6">
        <f t="shared" si="1"/>
        <v>200</v>
      </c>
      <c r="AN36" s="6">
        <f t="shared" si="2"/>
        <v>2020</v>
      </c>
      <c r="AO36" s="32">
        <f t="shared" si="3"/>
        <v>8.5640395132913216E-3</v>
      </c>
      <c r="AP36" s="32"/>
      <c r="AQ36" s="31">
        <v>40390</v>
      </c>
      <c r="AR36" s="6">
        <v>153709</v>
      </c>
      <c r="AS36" s="6">
        <f t="shared" si="4"/>
        <v>86</v>
      </c>
      <c r="AT36" s="6">
        <f t="shared" si="5"/>
        <v>-796</v>
      </c>
      <c r="AU36" s="32">
        <f t="shared" si="6"/>
        <v>-5.1519368305232849E-3</v>
      </c>
      <c r="AV36" s="32"/>
      <c r="AW36" s="31">
        <v>40390</v>
      </c>
      <c r="AX36" s="6">
        <v>64.599999999999994</v>
      </c>
      <c r="AY36" s="46">
        <f t="shared" si="0"/>
        <v>0.64613476817016269</v>
      </c>
      <c r="AZ36" s="34"/>
      <c r="BA36" s="31">
        <v>40390</v>
      </c>
      <c r="BB36" s="35">
        <v>139167</v>
      </c>
      <c r="BC36" s="15">
        <f t="shared" si="7"/>
        <v>19</v>
      </c>
      <c r="BD36" s="36">
        <f t="shared" si="8"/>
        <v>-731</v>
      </c>
      <c r="BE36" s="32">
        <f t="shared" si="9"/>
        <v>-5.2252355287423224E-3</v>
      </c>
      <c r="BF36" s="72">
        <f t="shared" si="10"/>
        <v>-2.1969185392109403E-2</v>
      </c>
      <c r="BG36" s="72"/>
      <c r="BH36" s="31">
        <v>40390</v>
      </c>
      <c r="BI36" s="35">
        <v>14542</v>
      </c>
      <c r="BJ36" s="35">
        <f t="shared" si="11"/>
        <v>67</v>
      </c>
      <c r="BK36" s="35">
        <f t="shared" si="12"/>
        <v>-65</v>
      </c>
      <c r="BL36" s="32">
        <f t="shared" si="13"/>
        <v>-4.4499212706237135E-3</v>
      </c>
      <c r="BM36" s="32"/>
      <c r="BN36" s="31">
        <v>40390</v>
      </c>
      <c r="BO36" s="38">
        <v>9.5</v>
      </c>
      <c r="BP36" s="38"/>
      <c r="BQ36" s="39">
        <v>38625</v>
      </c>
      <c r="BR36" s="40">
        <f t="shared" si="14"/>
        <v>1.9696019274669574E-2</v>
      </c>
      <c r="BS36" s="40">
        <f t="shared" si="15"/>
        <v>1.7099143184109506E-2</v>
      </c>
      <c r="BT36" s="41"/>
      <c r="BU36" s="31">
        <v>40390</v>
      </c>
      <c r="BV36" s="6">
        <v>129963</v>
      </c>
      <c r="BW36" s="6">
        <f t="shared" si="16"/>
        <v>-58</v>
      </c>
      <c r="BX36" s="35">
        <f t="shared" si="17"/>
        <v>-201</v>
      </c>
      <c r="BY36" s="32">
        <f t="shared" si="18"/>
        <v>-1.5442057711809731E-3</v>
      </c>
      <c r="BZ36" s="41"/>
    </row>
    <row r="37" spans="37:78" outlineLevel="2">
      <c r="AK37" s="31">
        <v>40359</v>
      </c>
      <c r="AL37" s="6">
        <v>237690</v>
      </c>
      <c r="AM37" s="6">
        <f t="shared" si="1"/>
        <v>191</v>
      </c>
      <c r="AN37" s="6">
        <f t="shared" si="2"/>
        <v>2035</v>
      </c>
      <c r="AO37" s="32">
        <f t="shared" si="3"/>
        <v>8.6355052937556742E-3</v>
      </c>
      <c r="AP37" s="32"/>
      <c r="AQ37" s="31">
        <v>40359</v>
      </c>
      <c r="AR37" s="6">
        <v>153623</v>
      </c>
      <c r="AS37" s="6">
        <f t="shared" si="4"/>
        <v>-487</v>
      </c>
      <c r="AT37" s="6">
        <f t="shared" si="5"/>
        <v>-1087</v>
      </c>
      <c r="AU37" s="32">
        <f t="shared" si="6"/>
        <v>-7.0260487363453805E-3</v>
      </c>
      <c r="AV37" s="32"/>
      <c r="AW37" s="31">
        <v>40359</v>
      </c>
      <c r="AX37" s="6">
        <v>64.599999999999994</v>
      </c>
      <c r="AY37" s="46">
        <f t="shared" si="0"/>
        <v>0.64631663090580171</v>
      </c>
      <c r="AZ37" s="34"/>
      <c r="BA37" s="31">
        <v>40359</v>
      </c>
      <c r="BB37" s="35">
        <v>139148</v>
      </c>
      <c r="BC37" s="15">
        <f t="shared" si="7"/>
        <v>-107</v>
      </c>
      <c r="BD37" s="36">
        <f t="shared" si="8"/>
        <v>-857</v>
      </c>
      <c r="BE37" s="32">
        <f t="shared" si="9"/>
        <v>-6.1212099567872214E-3</v>
      </c>
      <c r="BF37" s="72">
        <f t="shared" si="10"/>
        <v>-2.2726166915307378E-2</v>
      </c>
      <c r="BG37" s="72"/>
      <c r="BH37" s="31">
        <v>40359</v>
      </c>
      <c r="BI37" s="35">
        <v>14475</v>
      </c>
      <c r="BJ37" s="35">
        <f t="shared" si="11"/>
        <v>-381</v>
      </c>
      <c r="BK37" s="35">
        <f t="shared" si="12"/>
        <v>-230</v>
      </c>
      <c r="BL37" s="32">
        <f t="shared" si="13"/>
        <v>-1.5640938456307429E-2</v>
      </c>
      <c r="BM37" s="32"/>
      <c r="BN37" s="31">
        <v>40359</v>
      </c>
      <c r="BO37" s="38">
        <v>9.4</v>
      </c>
      <c r="BP37" s="38"/>
      <c r="BQ37" s="39">
        <v>38533</v>
      </c>
      <c r="BR37" s="40">
        <f t="shared" si="14"/>
        <v>1.8888974761298211E-2</v>
      </c>
      <c r="BS37" s="40">
        <f t="shared" si="15"/>
        <v>1.3971344325640067E-2</v>
      </c>
      <c r="BT37" s="41"/>
      <c r="BU37" s="31">
        <v>40359</v>
      </c>
      <c r="BV37" s="6">
        <v>130021</v>
      </c>
      <c r="BW37" s="6">
        <f t="shared" si="16"/>
        <v>-167</v>
      </c>
      <c r="BX37" s="35">
        <f t="shared" si="17"/>
        <v>-482</v>
      </c>
      <c r="BY37" s="32">
        <f t="shared" si="18"/>
        <v>-3.6934016842524731E-3</v>
      </c>
      <c r="BZ37" s="41"/>
    </row>
    <row r="38" spans="37:78" outlineLevel="2">
      <c r="AK38" s="31">
        <v>40329</v>
      </c>
      <c r="AL38" s="6">
        <v>237499</v>
      </c>
      <c r="AM38" s="6">
        <f t="shared" si="1"/>
        <v>170</v>
      </c>
      <c r="AN38" s="6">
        <f t="shared" si="2"/>
        <v>2047</v>
      </c>
      <c r="AO38" s="32">
        <f t="shared" si="3"/>
        <v>8.6939163821075915E-3</v>
      </c>
      <c r="AP38" s="32"/>
      <c r="AQ38" s="31">
        <v>40329</v>
      </c>
      <c r="AR38" s="6">
        <v>154110</v>
      </c>
      <c r="AS38" s="6">
        <f t="shared" si="4"/>
        <v>-467</v>
      </c>
      <c r="AT38" s="6">
        <f t="shared" si="5"/>
        <v>-632</v>
      </c>
      <c r="AU38" s="32">
        <f t="shared" si="6"/>
        <v>-4.084217600909934E-3</v>
      </c>
      <c r="AV38" s="32"/>
      <c r="AW38" s="31">
        <v>40329</v>
      </c>
      <c r="AX38" s="6">
        <v>64.900000000000006</v>
      </c>
      <c r="AY38" s="46">
        <f t="shared" si="0"/>
        <v>0.64888694268186398</v>
      </c>
      <c r="AZ38" s="34"/>
      <c r="BA38" s="31">
        <v>40329</v>
      </c>
      <c r="BB38" s="35">
        <v>139255</v>
      </c>
      <c r="BC38" s="15">
        <f t="shared" si="7"/>
        <v>-41</v>
      </c>
      <c r="BD38" s="36">
        <f t="shared" si="8"/>
        <v>-995</v>
      </c>
      <c r="BE38" s="32">
        <f t="shared" si="9"/>
        <v>-7.0944741532976696E-3</v>
      </c>
      <c r="BF38" s="72">
        <f t="shared" si="10"/>
        <v>-2.2936167087340531E-2</v>
      </c>
      <c r="BG38" s="72"/>
      <c r="BH38" s="31">
        <v>40329</v>
      </c>
      <c r="BI38" s="35">
        <v>14856</v>
      </c>
      <c r="BJ38" s="35">
        <f t="shared" si="11"/>
        <v>-425</v>
      </c>
      <c r="BK38" s="35">
        <f t="shared" si="12"/>
        <v>364</v>
      </c>
      <c r="BL38" s="32">
        <f t="shared" si="13"/>
        <v>2.5117306099917247E-2</v>
      </c>
      <c r="BM38" s="32"/>
      <c r="BN38" s="31">
        <v>40329</v>
      </c>
      <c r="BO38" s="38">
        <v>9.6</v>
      </c>
      <c r="BP38" s="38"/>
      <c r="BQ38" s="39">
        <v>38442</v>
      </c>
      <c r="BR38" s="40">
        <f t="shared" si="14"/>
        <v>1.4001316384004628E-2</v>
      </c>
      <c r="BS38" s="40">
        <f t="shared" si="15"/>
        <v>1.0800979837708852E-2</v>
      </c>
      <c r="BT38" s="41"/>
      <c r="BU38" s="31">
        <v>40329</v>
      </c>
      <c r="BV38" s="6">
        <v>130188</v>
      </c>
      <c r="BW38" s="6">
        <f t="shared" si="16"/>
        <v>516</v>
      </c>
      <c r="BX38" s="35">
        <f t="shared" si="17"/>
        <v>-797</v>
      </c>
      <c r="BY38" s="32">
        <f t="shared" si="18"/>
        <v>-6.0846661831507332E-3</v>
      </c>
      <c r="BZ38" s="41"/>
    </row>
    <row r="39" spans="37:78" outlineLevel="2">
      <c r="AK39" s="31">
        <v>40298</v>
      </c>
      <c r="AL39" s="6">
        <v>237329</v>
      </c>
      <c r="AM39" s="6">
        <f t="shared" si="1"/>
        <v>170</v>
      </c>
      <c r="AN39" s="6">
        <f t="shared" si="2"/>
        <v>2058</v>
      </c>
      <c r="AO39" s="32">
        <f t="shared" si="3"/>
        <v>8.7473594280638167E-3</v>
      </c>
      <c r="AP39" s="32"/>
      <c r="AQ39" s="31">
        <v>40298</v>
      </c>
      <c r="AR39" s="6">
        <v>154577</v>
      </c>
      <c r="AS39" s="6">
        <f t="shared" si="4"/>
        <v>617</v>
      </c>
      <c r="AT39" s="6">
        <f t="shared" si="5"/>
        <v>98</v>
      </c>
      <c r="AU39" s="32">
        <f t="shared" si="6"/>
        <v>6.3439043494595282E-4</v>
      </c>
      <c r="AV39" s="32"/>
      <c r="AW39" s="31">
        <v>40298</v>
      </c>
      <c r="AX39" s="6">
        <v>65.099999999999994</v>
      </c>
      <c r="AY39" s="46">
        <f t="shared" si="0"/>
        <v>0.65131947633875342</v>
      </c>
      <c r="AZ39" s="34"/>
      <c r="BA39" s="31">
        <v>40298</v>
      </c>
      <c r="BB39" s="35">
        <v>139296</v>
      </c>
      <c r="BC39" s="15">
        <f t="shared" si="7"/>
        <v>529</v>
      </c>
      <c r="BD39" s="36">
        <f t="shared" si="8"/>
        <v>-1356</v>
      </c>
      <c r="BE39" s="32">
        <f t="shared" si="9"/>
        <v>-9.6408156300656911E-3</v>
      </c>
      <c r="BF39" s="72">
        <f t="shared" si="10"/>
        <v>-2.3570578893236105E-2</v>
      </c>
      <c r="BG39" s="72"/>
      <c r="BH39" s="31">
        <v>40298</v>
      </c>
      <c r="BI39" s="35">
        <v>15281</v>
      </c>
      <c r="BJ39" s="35">
        <f t="shared" si="11"/>
        <v>89</v>
      </c>
      <c r="BK39" s="35">
        <f t="shared" si="12"/>
        <v>1455</v>
      </c>
      <c r="BL39" s="32">
        <f t="shared" si="13"/>
        <v>0.10523651092145236</v>
      </c>
      <c r="BM39" s="32"/>
      <c r="BN39" s="31">
        <v>40298</v>
      </c>
      <c r="BO39" s="38">
        <v>9.9</v>
      </c>
      <c r="BP39" s="38"/>
      <c r="BQ39" s="39">
        <v>38352</v>
      </c>
      <c r="BR39" s="40">
        <f t="shared" si="14"/>
        <v>1.2701879644923494E-2</v>
      </c>
      <c r="BS39" s="40">
        <f t="shared" si="15"/>
        <v>1.2286428407990102E-2</v>
      </c>
      <c r="BT39" s="41"/>
      <c r="BU39" s="31">
        <v>40298</v>
      </c>
      <c r="BV39" s="6">
        <v>129672</v>
      </c>
      <c r="BW39" s="6">
        <f t="shared" si="16"/>
        <v>239</v>
      </c>
      <c r="BX39" s="35">
        <f t="shared" si="17"/>
        <v>-1674</v>
      </c>
      <c r="BY39" s="32">
        <f t="shared" si="18"/>
        <v>-1.274496368370559E-2</v>
      </c>
      <c r="BZ39" s="41"/>
    </row>
    <row r="40" spans="37:78" outlineLevel="2">
      <c r="AK40" s="31">
        <v>40268</v>
      </c>
      <c r="AL40" s="6">
        <v>237159</v>
      </c>
      <c r="AM40" s="6">
        <f t="shared" si="1"/>
        <v>161</v>
      </c>
      <c r="AN40" s="6">
        <f t="shared" si="2"/>
        <v>2073</v>
      </c>
      <c r="AO40" s="32">
        <f t="shared" si="3"/>
        <v>8.8180495648400026E-3</v>
      </c>
      <c r="AP40" s="32"/>
      <c r="AQ40" s="31">
        <v>40268</v>
      </c>
      <c r="AR40" s="6">
        <v>153960</v>
      </c>
      <c r="AS40" s="6">
        <f t="shared" si="4"/>
        <v>258</v>
      </c>
      <c r="AT40" s="6">
        <f t="shared" si="5"/>
        <v>-182</v>
      </c>
      <c r="AU40" s="32">
        <f t="shared" si="6"/>
        <v>-1.1807294572536708E-3</v>
      </c>
      <c r="AV40" s="32"/>
      <c r="AW40" s="31">
        <v>40268</v>
      </c>
      <c r="AX40" s="6">
        <v>64.900000000000006</v>
      </c>
      <c r="AY40" s="46">
        <f t="shared" si="0"/>
        <v>0.6491847241723907</v>
      </c>
      <c r="AZ40" s="34"/>
      <c r="BA40" s="31">
        <v>40268</v>
      </c>
      <c r="BB40" s="35">
        <v>138767</v>
      </c>
      <c r="BC40" s="15">
        <f t="shared" si="7"/>
        <v>143</v>
      </c>
      <c r="BD40" s="36">
        <f t="shared" si="8"/>
        <v>-1954</v>
      </c>
      <c r="BE40" s="32">
        <f t="shared" si="9"/>
        <v>-1.3885631853099434E-2</v>
      </c>
      <c r="BF40" s="72">
        <f t="shared" si="10"/>
        <v>-2.5305287347493544E-2</v>
      </c>
      <c r="BG40" s="72"/>
      <c r="BH40" s="31">
        <v>40268</v>
      </c>
      <c r="BI40" s="35">
        <v>15192</v>
      </c>
      <c r="BJ40" s="35">
        <f t="shared" si="11"/>
        <v>114</v>
      </c>
      <c r="BK40" s="35">
        <f t="shared" si="12"/>
        <v>1771</v>
      </c>
      <c r="BL40" s="32">
        <f t="shared" si="13"/>
        <v>0.13195738022502046</v>
      </c>
      <c r="BM40" s="32"/>
      <c r="BN40" s="31">
        <v>40268</v>
      </c>
      <c r="BO40" s="38">
        <v>9.9</v>
      </c>
      <c r="BP40" s="38"/>
      <c r="BQ40" s="39">
        <v>38260</v>
      </c>
      <c r="BR40" s="40">
        <f t="shared" si="14"/>
        <v>1.450226709354944E-2</v>
      </c>
      <c r="BS40" s="40">
        <f t="shared" ref="BS40:BS54" si="48">AVERAGE(BR40,BR44)</f>
        <v>9.9490795767125748E-3</v>
      </c>
      <c r="BT40" s="41"/>
      <c r="BU40" s="31">
        <v>40268</v>
      </c>
      <c r="BV40" s="6">
        <v>129433</v>
      </c>
      <c r="BW40" s="6">
        <f t="shared" si="16"/>
        <v>189</v>
      </c>
      <c r="BX40" s="35">
        <f t="shared" si="17"/>
        <v>-2605</v>
      </c>
      <c r="BY40" s="32">
        <f t="shared" si="18"/>
        <v>-1.9729168875626701E-2</v>
      </c>
      <c r="BZ40" s="41"/>
    </row>
    <row r="41" spans="37:78" outlineLevel="2">
      <c r="AK41" s="31">
        <v>40237</v>
      </c>
      <c r="AL41" s="6">
        <v>236998</v>
      </c>
      <c r="AM41" s="6">
        <f t="shared" si="1"/>
        <v>166</v>
      </c>
      <c r="AN41" s="6">
        <f t="shared" si="2"/>
        <v>2085</v>
      </c>
      <c r="AO41" s="32">
        <f t="shared" si="3"/>
        <v>8.8756262956923848E-3</v>
      </c>
      <c r="AP41" s="32"/>
      <c r="AQ41" s="31">
        <v>40237</v>
      </c>
      <c r="AR41" s="6">
        <v>153702</v>
      </c>
      <c r="AS41" s="6">
        <f t="shared" si="4"/>
        <v>247</v>
      </c>
      <c r="AT41" s="6">
        <f t="shared" si="5"/>
        <v>-824</v>
      </c>
      <c r="AU41" s="32">
        <f t="shared" si="6"/>
        <v>-5.3324359654686182E-3</v>
      </c>
      <c r="AV41" s="32"/>
      <c r="AW41" s="31">
        <v>40237</v>
      </c>
      <c r="AX41" s="6">
        <v>64.900000000000006</v>
      </c>
      <c r="AY41" s="46">
        <f t="shared" si="0"/>
        <v>0.64853711845669582</v>
      </c>
      <c r="AZ41" s="34"/>
      <c r="BA41" s="31">
        <v>40237</v>
      </c>
      <c r="BB41" s="35">
        <v>138624</v>
      </c>
      <c r="BC41" s="15">
        <f t="shared" si="7"/>
        <v>185</v>
      </c>
      <c r="BD41" s="36">
        <f t="shared" si="8"/>
        <v>-3020</v>
      </c>
      <c r="BE41" s="32">
        <f t="shared" si="9"/>
        <v>-2.1321058428172002E-2</v>
      </c>
      <c r="BF41" s="72">
        <f t="shared" si="10"/>
        <v>-2.6096091216330164E-2</v>
      </c>
      <c r="BG41" s="72"/>
      <c r="BH41" s="31">
        <v>40237</v>
      </c>
      <c r="BI41" s="35">
        <v>15078</v>
      </c>
      <c r="BJ41" s="35">
        <f t="shared" si="11"/>
        <v>62</v>
      </c>
      <c r="BK41" s="35">
        <f t="shared" si="12"/>
        <v>2197</v>
      </c>
      <c r="BL41" s="32">
        <f t="shared" si="13"/>
        <v>0.17056129182516888</v>
      </c>
      <c r="BM41" s="32"/>
      <c r="BN41" s="31">
        <v>40237</v>
      </c>
      <c r="BO41" s="38">
        <v>9.8000000000000007</v>
      </c>
      <c r="BP41" s="38"/>
      <c r="BQ41" s="39">
        <v>38168</v>
      </c>
      <c r="BR41" s="40">
        <f t="shared" si="14"/>
        <v>9.0537138899819212E-3</v>
      </c>
      <c r="BS41" s="40">
        <f t="shared" si="48"/>
        <v>9.278639745734063E-3</v>
      </c>
      <c r="BT41" s="41"/>
      <c r="BU41" s="31">
        <v>40237</v>
      </c>
      <c r="BV41" s="6">
        <v>129244</v>
      </c>
      <c r="BW41" s="6">
        <f t="shared" si="16"/>
        <v>-35</v>
      </c>
      <c r="BX41" s="35">
        <f t="shared" si="17"/>
        <v>-3593</v>
      </c>
      <c r="BY41" s="32">
        <f t="shared" si="18"/>
        <v>-2.7048186875644586E-2</v>
      </c>
      <c r="BZ41" s="41"/>
    </row>
    <row r="42" spans="37:78" outlineLevel="1">
      <c r="AK42" s="31">
        <v>40209</v>
      </c>
      <c r="AL42" s="6">
        <v>236832</v>
      </c>
      <c r="AM42" s="6">
        <f t="shared" si="1"/>
        <v>-92</v>
      </c>
      <c r="AN42" s="6">
        <f t="shared" si="2"/>
        <v>2093</v>
      </c>
      <c r="AO42" s="32">
        <f t="shared" si="3"/>
        <v>8.9162857471489776E-3</v>
      </c>
      <c r="AP42" s="32"/>
      <c r="AQ42" s="31">
        <v>40209</v>
      </c>
      <c r="AR42" s="6">
        <v>153455</v>
      </c>
      <c r="AS42" s="6">
        <f t="shared" si="4"/>
        <v>335</v>
      </c>
      <c r="AT42" s="6">
        <f t="shared" si="5"/>
        <v>-777</v>
      </c>
      <c r="AU42" s="32">
        <f t="shared" si="6"/>
        <v>-5.0378650344934384E-3</v>
      </c>
      <c r="AV42" s="32"/>
      <c r="AW42" s="31">
        <v>40209</v>
      </c>
      <c r="AX42" s="6">
        <v>64.8</v>
      </c>
      <c r="AY42" s="46">
        <f t="shared" si="0"/>
        <v>0.64794875692473985</v>
      </c>
      <c r="AZ42" s="34"/>
      <c r="BA42" s="31">
        <v>40209</v>
      </c>
      <c r="BB42" s="35">
        <v>138439</v>
      </c>
      <c r="BC42" s="15">
        <f t="shared" si="7"/>
        <v>414</v>
      </c>
      <c r="BD42" s="36">
        <f t="shared" si="8"/>
        <v>-3714</v>
      </c>
      <c r="BE42" s="32">
        <f t="shared" si="9"/>
        <v>-2.6126778893164393E-2</v>
      </c>
      <c r="BF42" s="72">
        <f t="shared" si="10"/>
        <v>-2.7495202970472421E-2</v>
      </c>
      <c r="BG42" s="72"/>
      <c r="BH42" s="31">
        <v>40209</v>
      </c>
      <c r="BI42" s="35">
        <v>15016</v>
      </c>
      <c r="BJ42" s="35">
        <f t="shared" si="11"/>
        <v>-79</v>
      </c>
      <c r="BK42" s="35">
        <f t="shared" si="12"/>
        <v>2937</v>
      </c>
      <c r="BL42" s="32">
        <f t="shared" si="13"/>
        <v>0.24314926732345388</v>
      </c>
      <c r="BM42" s="32"/>
      <c r="BN42" s="31">
        <v>40209</v>
      </c>
      <c r="BO42" s="38">
        <v>9.8000000000000007</v>
      </c>
      <c r="BP42" s="38"/>
      <c r="BQ42" s="39">
        <v>38077</v>
      </c>
      <c r="BR42" s="40">
        <f t="shared" si="14"/>
        <v>7.6006432914130784E-3</v>
      </c>
      <c r="BS42" s="40">
        <f t="shared" si="48"/>
        <v>8.7216398645952875E-3</v>
      </c>
      <c r="BT42" s="41"/>
      <c r="BU42" s="31">
        <v>40209</v>
      </c>
      <c r="BV42" s="6">
        <v>129279</v>
      </c>
      <c r="BW42" s="6">
        <f t="shared" si="16"/>
        <v>-40</v>
      </c>
      <c r="BX42" s="35">
        <f t="shared" si="17"/>
        <v>-4282</v>
      </c>
      <c r="BY42" s="32">
        <f t="shared" si="18"/>
        <v>-3.2060257110983037E-2</v>
      </c>
      <c r="BZ42" s="41"/>
    </row>
    <row r="43" spans="37:78" outlineLevel="1">
      <c r="AK43" s="31">
        <v>40178</v>
      </c>
      <c r="AL43" s="6">
        <v>236924</v>
      </c>
      <c r="AM43" s="6">
        <f t="shared" si="1"/>
        <v>181</v>
      </c>
      <c r="AN43" s="6">
        <f t="shared" si="2"/>
        <v>1889</v>
      </c>
      <c r="AO43" s="32">
        <f t="shared" si="3"/>
        <v>8.0371008573190128E-3</v>
      </c>
      <c r="AP43" s="32"/>
      <c r="AQ43" s="31">
        <v>40178</v>
      </c>
      <c r="AR43" s="6">
        <v>153120</v>
      </c>
      <c r="AS43" s="6">
        <f t="shared" si="4"/>
        <v>-767</v>
      </c>
      <c r="AT43" s="6">
        <f t="shared" si="5"/>
        <v>-1535</v>
      </c>
      <c r="AU43" s="32">
        <f t="shared" si="6"/>
        <v>-9.9253176424946021E-3</v>
      </c>
      <c r="AV43" s="32"/>
      <c r="AW43" s="31">
        <v>40178</v>
      </c>
      <c r="AX43" s="6">
        <v>64.599999999999994</v>
      </c>
      <c r="AY43" s="46">
        <f t="shared" si="0"/>
        <v>0.64628319629923525</v>
      </c>
      <c r="AZ43" s="34"/>
      <c r="BA43" s="31">
        <v>40178</v>
      </c>
      <c r="BB43" s="35">
        <v>138025</v>
      </c>
      <c r="BC43" s="15">
        <f t="shared" si="7"/>
        <v>-640</v>
      </c>
      <c r="BD43" s="36">
        <f t="shared" si="8"/>
        <v>-5344</v>
      </c>
      <c r="BE43" s="32">
        <f t="shared" si="9"/>
        <v>-3.7274445661195976E-2</v>
      </c>
      <c r="BF43" s="72">
        <f t="shared" si="10"/>
        <v>-2.856386684555634E-2</v>
      </c>
      <c r="BG43" s="72"/>
      <c r="BH43" s="31">
        <v>40178</v>
      </c>
      <c r="BI43" s="35">
        <v>15095</v>
      </c>
      <c r="BJ43" s="35">
        <f t="shared" si="11"/>
        <v>-128</v>
      </c>
      <c r="BK43" s="35">
        <f t="shared" si="12"/>
        <v>3809</v>
      </c>
      <c r="BL43" s="32">
        <f t="shared" si="13"/>
        <v>0.33749778486620596</v>
      </c>
      <c r="BM43" s="32"/>
      <c r="BN43" s="31">
        <v>40178</v>
      </c>
      <c r="BO43" s="38">
        <v>9.9</v>
      </c>
      <c r="BP43" s="38"/>
      <c r="BQ43" s="39">
        <v>37986</v>
      </c>
      <c r="BR43" s="40">
        <f t="shared" si="14"/>
        <v>1.187097717105671E-2</v>
      </c>
      <c r="BS43" s="40">
        <f t="shared" si="48"/>
        <v>7.4987290954095691E-3</v>
      </c>
      <c r="BT43" s="41"/>
      <c r="BU43" s="31">
        <v>40178</v>
      </c>
      <c r="BV43" s="6">
        <v>129319</v>
      </c>
      <c r="BW43" s="6">
        <f t="shared" si="16"/>
        <v>-171</v>
      </c>
      <c r="BX43" s="35">
        <f t="shared" si="17"/>
        <v>-5060</v>
      </c>
      <c r="BY43" s="32">
        <f t="shared" si="18"/>
        <v>-3.7654693069601675E-2</v>
      </c>
      <c r="BZ43" s="41"/>
    </row>
    <row r="44" spans="37:78" outlineLevel="1">
      <c r="AK44" s="31">
        <v>40147</v>
      </c>
      <c r="AL44" s="6">
        <v>236743</v>
      </c>
      <c r="AM44" s="6">
        <f t="shared" si="1"/>
        <v>193</v>
      </c>
      <c r="AN44" s="6">
        <f t="shared" si="2"/>
        <v>1915</v>
      </c>
      <c r="AO44" s="32">
        <f t="shared" si="3"/>
        <v>8.1549048665405799E-3</v>
      </c>
      <c r="AP44" s="32"/>
      <c r="AQ44" s="31">
        <v>40147</v>
      </c>
      <c r="AR44" s="6">
        <v>153887</v>
      </c>
      <c r="AS44" s="6">
        <f t="shared" si="4"/>
        <v>83</v>
      </c>
      <c r="AT44" s="6">
        <f t="shared" si="5"/>
        <v>-752</v>
      </c>
      <c r="AU44" s="32">
        <f t="shared" si="6"/>
        <v>-4.8629388446640442E-3</v>
      </c>
      <c r="AV44" s="32"/>
      <c r="AW44" s="31">
        <v>40147</v>
      </c>
      <c r="AX44" s="6">
        <v>65</v>
      </c>
      <c r="AY44" s="46">
        <f t="shared" si="0"/>
        <v>0.65001710715839534</v>
      </c>
      <c r="AZ44" s="34"/>
      <c r="BA44" s="31">
        <v>40147</v>
      </c>
      <c r="BB44" s="35">
        <v>138665</v>
      </c>
      <c r="BC44" s="15">
        <f t="shared" si="7"/>
        <v>244</v>
      </c>
      <c r="BD44" s="36">
        <f t="shared" si="8"/>
        <v>-5435</v>
      </c>
      <c r="BE44" s="32">
        <f t="shared" si="9"/>
        <v>-3.7716863289382396E-2</v>
      </c>
      <c r="BF44" s="72">
        <f t="shared" si="10"/>
        <v>-2.7368271680163092E-2</v>
      </c>
      <c r="BG44" s="72"/>
      <c r="BH44" s="31">
        <v>40147</v>
      </c>
      <c r="BI44" s="35">
        <v>15223</v>
      </c>
      <c r="BJ44" s="35">
        <f t="shared" si="11"/>
        <v>-159</v>
      </c>
      <c r="BK44" s="35">
        <f t="shared" si="12"/>
        <v>4685</v>
      </c>
      <c r="BL44" s="32">
        <f t="shared" si="13"/>
        <v>0.44458151451888406</v>
      </c>
      <c r="BM44" s="32"/>
      <c r="BN44" s="31">
        <v>40147</v>
      </c>
      <c r="BO44" s="38">
        <v>9.9</v>
      </c>
      <c r="BP44" s="38"/>
      <c r="BQ44" s="39">
        <v>37894</v>
      </c>
      <c r="BR44" s="40">
        <f t="shared" si="14"/>
        <v>5.3958920598757105E-3</v>
      </c>
      <c r="BS44" s="40">
        <f t="shared" si="48"/>
        <v>3.0208644486413028E-3</v>
      </c>
      <c r="BT44" s="41"/>
      <c r="BU44" s="31">
        <v>40147</v>
      </c>
      <c r="BV44" s="6">
        <v>129490</v>
      </c>
      <c r="BW44" s="6">
        <f t="shared" si="16"/>
        <v>-42</v>
      </c>
      <c r="BX44" s="35">
        <f t="shared" si="17"/>
        <v>-5550</v>
      </c>
      <c r="BY44" s="32">
        <f t="shared" si="18"/>
        <v>-4.1098933649289071E-2</v>
      </c>
      <c r="BZ44" s="41"/>
    </row>
    <row r="45" spans="37:78" outlineLevel="1">
      <c r="AK45" s="31">
        <v>40117</v>
      </c>
      <c r="AL45" s="6">
        <v>236550</v>
      </c>
      <c r="AM45" s="6">
        <f t="shared" si="1"/>
        <v>228</v>
      </c>
      <c r="AN45" s="6">
        <f t="shared" si="2"/>
        <v>1938</v>
      </c>
      <c r="AO45" s="32">
        <f t="shared" si="3"/>
        <v>8.2604470359572968E-3</v>
      </c>
      <c r="AP45" s="32"/>
      <c r="AQ45" s="31">
        <v>40117</v>
      </c>
      <c r="AR45" s="6">
        <v>153804</v>
      </c>
      <c r="AS45" s="6">
        <f t="shared" si="4"/>
        <v>-11</v>
      </c>
      <c r="AT45" s="6">
        <f t="shared" si="5"/>
        <v>-1072</v>
      </c>
      <c r="AU45" s="32">
        <f t="shared" si="6"/>
        <v>-6.9216663653502986E-3</v>
      </c>
      <c r="AV45" s="32"/>
      <c r="AW45" s="31">
        <v>40117</v>
      </c>
      <c r="AX45" s="6">
        <v>65</v>
      </c>
      <c r="AY45" s="46">
        <f t="shared" si="0"/>
        <v>0.65019657577679135</v>
      </c>
      <c r="AZ45" s="34"/>
      <c r="BA45" s="31">
        <v>40117</v>
      </c>
      <c r="BB45" s="35">
        <v>138421</v>
      </c>
      <c r="BC45" s="15">
        <f t="shared" si="7"/>
        <v>-389</v>
      </c>
      <c r="BD45" s="36">
        <f t="shared" si="8"/>
        <v>-6381</v>
      </c>
      <c r="BE45" s="32">
        <f t="shared" si="9"/>
        <v>-4.4067070896810834E-2</v>
      </c>
      <c r="BF45" s="72">
        <f t="shared" si="10"/>
        <v>-2.5952793256087736E-2</v>
      </c>
      <c r="BG45" s="72"/>
      <c r="BH45" s="31">
        <v>40117</v>
      </c>
      <c r="BI45" s="35">
        <v>15382</v>
      </c>
      <c r="BJ45" s="35">
        <f t="shared" si="11"/>
        <v>377</v>
      </c>
      <c r="BK45" s="35">
        <f t="shared" si="12"/>
        <v>5308</v>
      </c>
      <c r="BL45" s="32">
        <f t="shared" si="13"/>
        <v>0.52690093309509622</v>
      </c>
      <c r="BM45" s="32"/>
      <c r="BN45" s="31">
        <v>40117</v>
      </c>
      <c r="BO45" s="38">
        <v>10</v>
      </c>
      <c r="BP45" s="38"/>
      <c r="BQ45" s="39">
        <v>37802</v>
      </c>
      <c r="BR45" s="40">
        <f t="shared" si="14"/>
        <v>9.5035656014862049E-3</v>
      </c>
      <c r="BS45" s="40">
        <f t="shared" si="48"/>
        <v>2.0978906123771961E-3</v>
      </c>
      <c r="BT45" s="41"/>
      <c r="BU45" s="31">
        <v>40117</v>
      </c>
      <c r="BV45" s="6">
        <v>129532</v>
      </c>
      <c r="BW45" s="6">
        <f t="shared" si="16"/>
        <v>-202</v>
      </c>
      <c r="BX45" s="35">
        <f t="shared" si="17"/>
        <v>-6311</v>
      </c>
      <c r="BY45" s="32">
        <f t="shared" si="18"/>
        <v>-4.6458043476660604E-2</v>
      </c>
      <c r="BZ45" s="41"/>
    </row>
    <row r="46" spans="37:78" outlineLevel="1">
      <c r="AK46" s="31">
        <v>40086</v>
      </c>
      <c r="AL46" s="6">
        <v>236322</v>
      </c>
      <c r="AM46" s="6">
        <f t="shared" si="1"/>
        <v>235</v>
      </c>
      <c r="AN46" s="6">
        <f t="shared" si="2"/>
        <v>1962</v>
      </c>
      <c r="AO46" s="32">
        <f t="shared" si="3"/>
        <v>8.3717357910906287E-3</v>
      </c>
      <c r="AP46" s="32"/>
      <c r="AQ46" s="31">
        <v>40086</v>
      </c>
      <c r="AR46" s="6">
        <v>153815</v>
      </c>
      <c r="AS46" s="6">
        <f t="shared" si="4"/>
        <v>-485</v>
      </c>
      <c r="AT46" s="6">
        <f t="shared" si="5"/>
        <v>-755</v>
      </c>
      <c r="AU46" s="32">
        <f t="shared" si="6"/>
        <v>-4.8845183412046245E-3</v>
      </c>
      <c r="AV46" s="32"/>
      <c r="AW46" s="31">
        <v>40086</v>
      </c>
      <c r="AX46" s="6">
        <v>65.099999999999994</v>
      </c>
      <c r="AY46" s="46">
        <f t="shared" si="0"/>
        <v>0.65087042255905081</v>
      </c>
      <c r="AZ46" s="34"/>
      <c r="BA46" s="31">
        <v>40086</v>
      </c>
      <c r="BB46" s="35">
        <v>138810</v>
      </c>
      <c r="BC46" s="15">
        <f t="shared" si="7"/>
        <v>-671</v>
      </c>
      <c r="BD46" s="36">
        <f t="shared" si="8"/>
        <v>-6266</v>
      </c>
      <c r="BE46" s="32">
        <f t="shared" si="9"/>
        <v>-4.3191154980837587E-2</v>
      </c>
      <c r="BF46" s="72">
        <f t="shared" si="10"/>
        <v>-2.5588903712349287E-2</v>
      </c>
      <c r="BG46" s="72"/>
      <c r="BH46" s="31">
        <v>40086</v>
      </c>
      <c r="BI46" s="35">
        <v>15005</v>
      </c>
      <c r="BJ46" s="35">
        <f t="shared" si="11"/>
        <v>186</v>
      </c>
      <c r="BK46" s="35">
        <f t="shared" si="12"/>
        <v>5511</v>
      </c>
      <c r="BL46" s="32">
        <f t="shared" si="13"/>
        <v>0.58047187697493152</v>
      </c>
      <c r="BM46" s="32"/>
      <c r="BN46" s="31">
        <v>40086</v>
      </c>
      <c r="BO46" s="38">
        <v>9.8000000000000007</v>
      </c>
      <c r="BP46" s="38"/>
      <c r="BQ46" s="39">
        <v>37711</v>
      </c>
      <c r="BR46" s="40">
        <f t="shared" si="14"/>
        <v>9.8426364377774966E-3</v>
      </c>
      <c r="BS46" s="40">
        <f t="shared" si="48"/>
        <v>-9.5571815434210717E-4</v>
      </c>
      <c r="BT46" s="41"/>
      <c r="BU46" s="31">
        <v>40086</v>
      </c>
      <c r="BV46" s="6">
        <v>129734</v>
      </c>
      <c r="BW46" s="6">
        <f t="shared" si="16"/>
        <v>-199</v>
      </c>
      <c r="BX46" s="35">
        <f t="shared" si="17"/>
        <v>-6598</v>
      </c>
      <c r="BY46" s="32">
        <f t="shared" si="18"/>
        <v>-4.8396561335563137E-2</v>
      </c>
      <c r="BZ46" s="41"/>
    </row>
    <row r="47" spans="37:78" outlineLevel="1">
      <c r="AK47" s="31">
        <v>40056</v>
      </c>
      <c r="AL47" s="6">
        <v>236087</v>
      </c>
      <c r="AM47" s="6">
        <f t="shared" si="1"/>
        <v>217</v>
      </c>
      <c r="AN47" s="6">
        <f t="shared" si="2"/>
        <v>1980</v>
      </c>
      <c r="AO47" s="32">
        <f t="shared" si="3"/>
        <v>8.4576710649404419E-3</v>
      </c>
      <c r="AP47" s="32"/>
      <c r="AQ47" s="31">
        <v>40056</v>
      </c>
      <c r="AR47" s="6">
        <v>154300</v>
      </c>
      <c r="AS47" s="6">
        <f t="shared" si="4"/>
        <v>-205</v>
      </c>
      <c r="AT47" s="6">
        <f t="shared" si="5"/>
        <v>-341</v>
      </c>
      <c r="AU47" s="32">
        <f t="shared" si="6"/>
        <v>-2.2051073130670007E-3</v>
      </c>
      <c r="AV47" s="32"/>
      <c r="AW47" s="31">
        <v>40056</v>
      </c>
      <c r="AX47" s="6">
        <v>65.400000000000006</v>
      </c>
      <c r="AY47" s="46">
        <f t="shared" si="0"/>
        <v>0.65357262365145052</v>
      </c>
      <c r="AZ47" s="34"/>
      <c r="BA47" s="31">
        <v>40056</v>
      </c>
      <c r="BB47" s="35">
        <v>139481</v>
      </c>
      <c r="BC47" s="15">
        <f t="shared" si="7"/>
        <v>-417</v>
      </c>
      <c r="BD47" s="36">
        <f t="shared" si="8"/>
        <v>-5722</v>
      </c>
      <c r="BE47" s="32">
        <f t="shared" si="9"/>
        <v>-3.9406899306488108E-2</v>
      </c>
      <c r="BF47" s="72">
        <f t="shared" si="10"/>
        <v>-2.1347441361210695E-2</v>
      </c>
      <c r="BG47" s="72"/>
      <c r="BH47" s="31">
        <v>40056</v>
      </c>
      <c r="BI47" s="35">
        <v>14819</v>
      </c>
      <c r="BJ47" s="35">
        <f t="shared" si="11"/>
        <v>212</v>
      </c>
      <c r="BK47" s="35">
        <f t="shared" si="12"/>
        <v>5381</v>
      </c>
      <c r="BL47" s="32">
        <f t="shared" si="13"/>
        <v>0.57014197923288834</v>
      </c>
      <c r="BM47" s="32"/>
      <c r="BN47" s="31">
        <v>40056</v>
      </c>
      <c r="BO47" s="38">
        <v>9.6</v>
      </c>
      <c r="BP47" s="38"/>
      <c r="BQ47" s="39">
        <v>37621</v>
      </c>
      <c r="BR47" s="40">
        <f t="shared" si="14"/>
        <v>3.1264810197624282E-3</v>
      </c>
      <c r="BS47" s="40">
        <f t="shared" si="48"/>
        <v>-2.4963943188912778E-3</v>
      </c>
      <c r="BT47" s="41"/>
      <c r="BU47" s="31">
        <v>40056</v>
      </c>
      <c r="BV47" s="6">
        <v>129933</v>
      </c>
      <c r="BW47" s="6">
        <f t="shared" si="16"/>
        <v>-231</v>
      </c>
      <c r="BX47" s="35">
        <f t="shared" si="17"/>
        <v>-6831</v>
      </c>
      <c r="BY47" s="32">
        <f t="shared" si="18"/>
        <v>-4.9947354566991287E-2</v>
      </c>
      <c r="BZ47" s="41"/>
    </row>
    <row r="48" spans="37:78" outlineLevel="1">
      <c r="AK48" s="31">
        <v>40025</v>
      </c>
      <c r="AL48" s="6">
        <v>235870</v>
      </c>
      <c r="AM48" s="6">
        <f t="shared" si="1"/>
        <v>215</v>
      </c>
      <c r="AN48" s="6">
        <f t="shared" si="2"/>
        <v>2006</v>
      </c>
      <c r="AO48" s="32">
        <f t="shared" si="3"/>
        <v>8.5776348647077505E-3</v>
      </c>
      <c r="AP48" s="32"/>
      <c r="AQ48" s="31">
        <v>40025</v>
      </c>
      <c r="AR48" s="6">
        <v>154505</v>
      </c>
      <c r="AS48" s="6">
        <f t="shared" si="4"/>
        <v>-205</v>
      </c>
      <c r="AT48" s="6">
        <f t="shared" si="5"/>
        <v>36</v>
      </c>
      <c r="AU48" s="32">
        <f t="shared" si="6"/>
        <v>2.3305647087767944E-4</v>
      </c>
      <c r="AV48" s="32"/>
      <c r="AW48" s="31">
        <v>40025</v>
      </c>
      <c r="AX48" s="6">
        <v>65.5</v>
      </c>
      <c r="AY48" s="46">
        <f t="shared" si="0"/>
        <v>0.65504303217874249</v>
      </c>
      <c r="AZ48" s="34"/>
      <c r="BA48" s="31">
        <v>40025</v>
      </c>
      <c r="BB48" s="35">
        <v>139898</v>
      </c>
      <c r="BC48" s="15">
        <f t="shared" si="7"/>
        <v>-107</v>
      </c>
      <c r="BD48" s="36">
        <f t="shared" si="8"/>
        <v>-5634</v>
      </c>
      <c r="BE48" s="32">
        <f t="shared" si="9"/>
        <v>-3.8713135255476483E-2</v>
      </c>
      <c r="BF48" s="72">
        <f t="shared" si="10"/>
        <v>-2.0634796612351514E-2</v>
      </c>
      <c r="BG48" s="72"/>
      <c r="BH48" s="31">
        <v>40025</v>
      </c>
      <c r="BI48" s="35">
        <v>14607</v>
      </c>
      <c r="BJ48" s="35">
        <f t="shared" si="11"/>
        <v>-98</v>
      </c>
      <c r="BK48" s="35">
        <f t="shared" si="12"/>
        <v>5670</v>
      </c>
      <c r="BL48" s="32">
        <f t="shared" si="13"/>
        <v>0.6344410876132931</v>
      </c>
      <c r="BM48" s="32"/>
      <c r="BN48" s="31">
        <v>40025</v>
      </c>
      <c r="BO48" s="38">
        <v>9.5</v>
      </c>
      <c r="BP48" s="38"/>
      <c r="BQ48" s="39">
        <v>37529</v>
      </c>
      <c r="BR48" s="40">
        <f t="shared" si="14"/>
        <v>6.4583683740689535E-4</v>
      </c>
      <c r="BS48" s="40">
        <f t="shared" si="48"/>
        <v>4.1145489825050729E-4</v>
      </c>
      <c r="BT48" s="41"/>
      <c r="BU48" s="31">
        <v>40025</v>
      </c>
      <c r="BV48" s="6">
        <v>130164</v>
      </c>
      <c r="BW48" s="6">
        <f t="shared" si="16"/>
        <v>-339</v>
      </c>
      <c r="BX48" s="35">
        <f t="shared" si="17"/>
        <v>-6874</v>
      </c>
      <c r="BY48" s="32">
        <f t="shared" si="18"/>
        <v>-5.0161269137027675E-2</v>
      </c>
      <c r="BZ48" s="41"/>
    </row>
    <row r="49" spans="28:78" outlineLevel="1">
      <c r="AK49" s="31">
        <v>39994</v>
      </c>
      <c r="AL49" s="6">
        <v>235655</v>
      </c>
      <c r="AM49" s="6">
        <f t="shared" si="1"/>
        <v>203</v>
      </c>
      <c r="AN49" s="6">
        <f t="shared" si="2"/>
        <v>2028</v>
      </c>
      <c r="AO49" s="32">
        <f t="shared" si="3"/>
        <v>8.6805035376904538E-3</v>
      </c>
      <c r="AP49" s="32"/>
      <c r="AQ49" s="31">
        <v>39994</v>
      </c>
      <c r="AR49" s="6">
        <v>154710</v>
      </c>
      <c r="AS49" s="6">
        <f t="shared" si="4"/>
        <v>-32</v>
      </c>
      <c r="AT49" s="6">
        <f t="shared" si="5"/>
        <v>397</v>
      </c>
      <c r="AU49" s="32">
        <f t="shared" si="6"/>
        <v>2.5726931625980054E-3</v>
      </c>
      <c r="AV49" s="32"/>
      <c r="AW49" s="31">
        <v>39994</v>
      </c>
      <c r="AX49" s="6">
        <v>65.7</v>
      </c>
      <c r="AY49" s="46">
        <f t="shared" si="0"/>
        <v>0.65651057690267556</v>
      </c>
      <c r="AZ49" s="34"/>
      <c r="BA49" s="31">
        <v>39994</v>
      </c>
      <c r="BB49" s="35">
        <v>140005</v>
      </c>
      <c r="BC49" s="15">
        <f t="shared" si="7"/>
        <v>-245</v>
      </c>
      <c r="BD49" s="36">
        <f t="shared" si="8"/>
        <v>-5732</v>
      </c>
      <c r="BE49" s="32">
        <f t="shared" si="9"/>
        <v>-3.9331123873827534E-2</v>
      </c>
      <c r="BF49" s="72">
        <f t="shared" si="10"/>
        <v>-2.0781518750069727E-2</v>
      </c>
      <c r="BG49" s="72"/>
      <c r="BH49" s="31">
        <v>39994</v>
      </c>
      <c r="BI49" s="35">
        <v>14705</v>
      </c>
      <c r="BJ49" s="35">
        <f t="shared" si="11"/>
        <v>213</v>
      </c>
      <c r="BK49" s="35">
        <f t="shared" si="12"/>
        <v>6130</v>
      </c>
      <c r="BL49" s="32">
        <f t="shared" si="13"/>
        <v>0.71486880466472313</v>
      </c>
      <c r="BM49" s="32"/>
      <c r="BN49" s="31">
        <v>39994</v>
      </c>
      <c r="BO49" s="38">
        <v>9.5</v>
      </c>
      <c r="BP49" s="38"/>
      <c r="BQ49" s="39">
        <v>37437</v>
      </c>
      <c r="BR49" s="40">
        <f t="shared" si="14"/>
        <v>-5.3077843767318127E-3</v>
      </c>
      <c r="BS49" s="40">
        <f t="shared" si="48"/>
        <v>-2.1366601696767851E-3</v>
      </c>
      <c r="BT49" s="41"/>
      <c r="BU49" s="31">
        <v>39994</v>
      </c>
      <c r="BV49" s="6">
        <v>130503</v>
      </c>
      <c r="BW49" s="6">
        <f t="shared" si="16"/>
        <v>-482</v>
      </c>
      <c r="BX49" s="35">
        <f t="shared" si="17"/>
        <v>-6745</v>
      </c>
      <c r="BY49" s="32">
        <f t="shared" si="18"/>
        <v>-4.9144614129167596E-2</v>
      </c>
      <c r="BZ49" s="41"/>
    </row>
    <row r="50" spans="28:78" outlineLevel="1">
      <c r="AK50" s="31">
        <v>39964</v>
      </c>
      <c r="AL50" s="6">
        <v>235452</v>
      </c>
      <c r="AM50" s="6">
        <f t="shared" si="1"/>
        <v>181</v>
      </c>
      <c r="AN50" s="6">
        <f t="shared" si="2"/>
        <v>2047</v>
      </c>
      <c r="AO50" s="32">
        <f t="shared" si="3"/>
        <v>8.7701634497976411E-3</v>
      </c>
      <c r="AP50" s="32"/>
      <c r="AQ50" s="31">
        <v>39964</v>
      </c>
      <c r="AR50" s="6">
        <v>154742</v>
      </c>
      <c r="AS50" s="6">
        <f t="shared" si="4"/>
        <v>263</v>
      </c>
      <c r="AT50" s="6">
        <f t="shared" si="5"/>
        <v>439</v>
      </c>
      <c r="AU50" s="32">
        <f t="shared" si="6"/>
        <v>2.8450516192166653E-3</v>
      </c>
      <c r="AV50" s="32"/>
      <c r="AW50" s="31">
        <v>39964</v>
      </c>
      <c r="AX50" s="6">
        <v>65.7</v>
      </c>
      <c r="AY50" s="46">
        <f t="shared" si="0"/>
        <v>0.65721251040551787</v>
      </c>
      <c r="AZ50" s="34"/>
      <c r="BA50" s="31">
        <v>39964</v>
      </c>
      <c r="BB50" s="35">
        <v>140250</v>
      </c>
      <c r="BC50" s="15">
        <f t="shared" si="7"/>
        <v>-402</v>
      </c>
      <c r="BD50" s="36">
        <f t="shared" si="8"/>
        <v>-5658</v>
      </c>
      <c r="BE50" s="32">
        <f t="shared" si="9"/>
        <v>-3.8777860021383392E-2</v>
      </c>
      <c r="BF50" s="72">
        <f t="shared" si="10"/>
        <v>-1.9371795339026276E-2</v>
      </c>
      <c r="BG50" s="72"/>
      <c r="BH50" s="31">
        <v>39964</v>
      </c>
      <c r="BI50" s="35">
        <v>14492</v>
      </c>
      <c r="BJ50" s="35">
        <f t="shared" si="11"/>
        <v>666</v>
      </c>
      <c r="BK50" s="35">
        <f t="shared" si="12"/>
        <v>6097</v>
      </c>
      <c r="BL50" s="32">
        <f t="shared" si="13"/>
        <v>0.72626563430613467</v>
      </c>
      <c r="BM50" s="32"/>
      <c r="BN50" s="31">
        <v>39964</v>
      </c>
      <c r="BO50" s="38">
        <v>9.4</v>
      </c>
      <c r="BP50" s="38"/>
      <c r="BQ50" s="39">
        <v>37346</v>
      </c>
      <c r="BR50" s="40">
        <f t="shared" si="14"/>
        <v>-1.1754072746461711E-2</v>
      </c>
      <c r="BS50" s="40">
        <f t="shared" si="48"/>
        <v>-1.8328911667255064E-3</v>
      </c>
      <c r="BT50" s="41"/>
      <c r="BU50" s="31">
        <v>39964</v>
      </c>
      <c r="BV50" s="6">
        <v>130985</v>
      </c>
      <c r="BW50" s="6">
        <f t="shared" si="16"/>
        <v>-361</v>
      </c>
      <c r="BX50" s="35">
        <f t="shared" si="17"/>
        <v>-6461</v>
      </c>
      <c r="BY50" s="32">
        <f t="shared" si="18"/>
        <v>-4.7007552056807733E-2</v>
      </c>
      <c r="BZ50" s="41"/>
    </row>
    <row r="51" spans="28:78" outlineLevel="1">
      <c r="AK51" s="31">
        <v>39933</v>
      </c>
      <c r="AL51" s="6">
        <v>235271</v>
      </c>
      <c r="AM51" s="6">
        <f t="shared" si="1"/>
        <v>185</v>
      </c>
      <c r="AN51" s="6">
        <f t="shared" si="2"/>
        <v>2073</v>
      </c>
      <c r="AO51" s="32">
        <f t="shared" si="3"/>
        <v>8.8894415904081647E-3</v>
      </c>
      <c r="AP51" s="32"/>
      <c r="AQ51" s="31">
        <v>39933</v>
      </c>
      <c r="AR51" s="6">
        <v>154479</v>
      </c>
      <c r="AS51" s="6">
        <f t="shared" si="4"/>
        <v>337</v>
      </c>
      <c r="AT51" s="6">
        <f t="shared" si="5"/>
        <v>710</v>
      </c>
      <c r="AU51" s="32">
        <f t="shared" si="6"/>
        <v>4.6173155837652136E-3</v>
      </c>
      <c r="AV51" s="32"/>
      <c r="AW51" s="31">
        <v>39933</v>
      </c>
      <c r="AX51" s="6">
        <v>65.7</v>
      </c>
      <c r="AY51" s="46">
        <f t="shared" si="0"/>
        <v>0.65660026097564084</v>
      </c>
      <c r="AZ51" s="34"/>
      <c r="BA51" s="31">
        <v>39933</v>
      </c>
      <c r="BB51" s="35">
        <v>140652</v>
      </c>
      <c r="BC51" s="15">
        <f t="shared" si="7"/>
        <v>-69</v>
      </c>
      <c r="BD51" s="36">
        <f t="shared" si="8"/>
        <v>-5480</v>
      </c>
      <c r="BE51" s="32">
        <f t="shared" si="9"/>
        <v>-3.7500342156406519E-2</v>
      </c>
      <c r="BF51" s="72">
        <f t="shared" si="10"/>
        <v>-1.6874990772404674E-2</v>
      </c>
      <c r="BG51" s="72"/>
      <c r="BH51" s="31">
        <v>39933</v>
      </c>
      <c r="BI51" s="35">
        <v>13826</v>
      </c>
      <c r="BJ51" s="35">
        <f t="shared" si="11"/>
        <v>405</v>
      </c>
      <c r="BK51" s="35">
        <f t="shared" si="12"/>
        <v>6189</v>
      </c>
      <c r="BL51" s="32">
        <f t="shared" si="13"/>
        <v>0.81039675265156474</v>
      </c>
      <c r="BM51" s="32"/>
      <c r="BN51" s="31">
        <v>39933</v>
      </c>
      <c r="BO51" s="38">
        <v>9</v>
      </c>
      <c r="BP51" s="38"/>
      <c r="BQ51" s="39">
        <v>37256</v>
      </c>
      <c r="BR51" s="40">
        <f t="shared" si="14"/>
        <v>-8.1192696575449839E-3</v>
      </c>
      <c r="BS51" s="40">
        <f t="shared" si="48"/>
        <v>7.3585399976363779E-3</v>
      </c>
      <c r="BT51" s="41"/>
      <c r="BU51" s="31">
        <v>39933</v>
      </c>
      <c r="BV51" s="6">
        <v>131346</v>
      </c>
      <c r="BW51" s="6">
        <f t="shared" si="16"/>
        <v>-692</v>
      </c>
      <c r="BX51" s="35">
        <f t="shared" si="17"/>
        <v>-6290</v>
      </c>
      <c r="BY51" s="32">
        <f t="shared" si="18"/>
        <v>-4.5700252840826572E-2</v>
      </c>
      <c r="BZ51" s="41"/>
    </row>
    <row r="52" spans="28:78" outlineLevel="1">
      <c r="AK52" s="31">
        <v>39903</v>
      </c>
      <c r="AL52" s="6">
        <v>235086</v>
      </c>
      <c r="AM52" s="6">
        <f t="shared" si="1"/>
        <v>173</v>
      </c>
      <c r="AN52" s="6">
        <f t="shared" si="2"/>
        <v>2091</v>
      </c>
      <c r="AO52" s="32">
        <f t="shared" si="3"/>
        <v>8.9744415116204124E-3</v>
      </c>
      <c r="AP52" s="32"/>
      <c r="AQ52" s="31">
        <v>39903</v>
      </c>
      <c r="AR52" s="6">
        <v>154142</v>
      </c>
      <c r="AS52" s="6">
        <f t="shared" si="4"/>
        <v>-384</v>
      </c>
      <c r="AT52" s="6">
        <f t="shared" si="5"/>
        <v>234</v>
      </c>
      <c r="AU52" s="32">
        <f t="shared" si="6"/>
        <v>1.5203888037009783E-3</v>
      </c>
      <c r="AV52" s="32"/>
      <c r="AW52" s="31">
        <v>39903</v>
      </c>
      <c r="AX52" s="6">
        <v>65.599999999999994</v>
      </c>
      <c r="AY52" s="46">
        <f t="shared" si="0"/>
        <v>0.6556834520133058</v>
      </c>
      <c r="AZ52" s="34"/>
      <c r="BA52" s="31">
        <v>39903</v>
      </c>
      <c r="BB52" s="35">
        <v>140721</v>
      </c>
      <c r="BC52" s="15">
        <f t="shared" si="7"/>
        <v>-923</v>
      </c>
      <c r="BD52" s="36">
        <f t="shared" si="8"/>
        <v>-5365</v>
      </c>
      <c r="BE52" s="32">
        <f t="shared" si="9"/>
        <v>-3.6724942841887653E-2</v>
      </c>
      <c r="BF52" s="72">
        <f t="shared" si="10"/>
        <v>-1.9162088698144508E-2</v>
      </c>
      <c r="BG52" s="72"/>
      <c r="BH52" s="31">
        <v>39903</v>
      </c>
      <c r="BI52" s="35">
        <v>13421</v>
      </c>
      <c r="BJ52" s="35">
        <f t="shared" si="11"/>
        <v>540</v>
      </c>
      <c r="BK52" s="35">
        <f t="shared" si="12"/>
        <v>5599</v>
      </c>
      <c r="BL52" s="32">
        <f t="shared" si="13"/>
        <v>0.71580158527230897</v>
      </c>
      <c r="BM52" s="32"/>
      <c r="BN52" s="31">
        <v>39903</v>
      </c>
      <c r="BO52" s="38">
        <v>8.6999999999999993</v>
      </c>
      <c r="BP52" s="38"/>
      <c r="BQ52" s="39">
        <v>37164</v>
      </c>
      <c r="BR52" s="40">
        <f t="shared" si="14"/>
        <v>1.7707295909411927E-4</v>
      </c>
      <c r="BS52" s="40">
        <f t="shared" si="48"/>
        <v>1.1785146832478185E-2</v>
      </c>
      <c r="BT52" s="41"/>
      <c r="BU52" s="31">
        <v>39903</v>
      </c>
      <c r="BV52" s="6">
        <v>132038</v>
      </c>
      <c r="BW52" s="6">
        <f t="shared" si="16"/>
        <v>-799</v>
      </c>
      <c r="BX52" s="35">
        <f t="shared" si="17"/>
        <v>-5806</v>
      </c>
      <c r="BY52" s="32">
        <f t="shared" si="18"/>
        <v>-4.2120077769072339E-2</v>
      </c>
      <c r="BZ52" s="41"/>
    </row>
    <row r="53" spans="28:78">
      <c r="AK53" s="31">
        <v>39872</v>
      </c>
      <c r="AL53" s="6">
        <v>234913</v>
      </c>
      <c r="AM53" s="6">
        <f t="shared" si="1"/>
        <v>174</v>
      </c>
      <c r="AN53" s="6">
        <f t="shared" si="2"/>
        <v>2104</v>
      </c>
      <c r="AO53" s="32">
        <f t="shared" si="3"/>
        <v>9.0374513012814184E-3</v>
      </c>
      <c r="AP53" s="32"/>
      <c r="AQ53" s="31">
        <v>39872</v>
      </c>
      <c r="AR53" s="6">
        <v>154526</v>
      </c>
      <c r="AS53" s="6">
        <f t="shared" si="4"/>
        <v>294</v>
      </c>
      <c r="AT53" s="6">
        <f t="shared" si="5"/>
        <v>873</v>
      </c>
      <c r="AU53" s="32">
        <f t="shared" si="6"/>
        <v>5.681633290596233E-3</v>
      </c>
      <c r="AV53" s="32"/>
      <c r="AW53" s="31">
        <v>39872</v>
      </c>
      <c r="AX53" s="6">
        <v>65.8</v>
      </c>
      <c r="AY53" s="46">
        <f t="shared" si="0"/>
        <v>0.65780097312622121</v>
      </c>
      <c r="AZ53" s="34"/>
      <c r="BA53" s="31">
        <v>39872</v>
      </c>
      <c r="BB53" s="35">
        <v>141644</v>
      </c>
      <c r="BC53" s="15">
        <f t="shared" si="7"/>
        <v>-509</v>
      </c>
      <c r="BD53" s="36">
        <f t="shared" si="8"/>
        <v>-4512</v>
      </c>
      <c r="BE53" s="32">
        <f t="shared" si="9"/>
        <v>-3.0871124004488326E-2</v>
      </c>
      <c r="BF53" s="72">
        <f t="shared" si="10"/>
        <v>-1.5096653220056377E-2</v>
      </c>
      <c r="BG53" s="72"/>
      <c r="BH53" s="31">
        <v>39872</v>
      </c>
      <c r="BI53" s="35">
        <v>12881</v>
      </c>
      <c r="BJ53" s="35">
        <f t="shared" si="11"/>
        <v>802</v>
      </c>
      <c r="BK53" s="35">
        <f t="shared" si="12"/>
        <v>5384</v>
      </c>
      <c r="BL53" s="32">
        <f t="shared" si="13"/>
        <v>0.71815392823796187</v>
      </c>
      <c r="BM53" s="32"/>
      <c r="BN53" s="31">
        <v>39872</v>
      </c>
      <c r="BO53" s="38">
        <v>8.3000000000000007</v>
      </c>
      <c r="BP53" s="38"/>
      <c r="BQ53" s="39">
        <v>37072</v>
      </c>
      <c r="BR53" s="40">
        <f t="shared" si="14"/>
        <v>1.0344640373782428E-3</v>
      </c>
      <c r="BS53" s="40">
        <f t="shared" si="48"/>
        <v>1.4526784279219477E-2</v>
      </c>
      <c r="BT53" s="41"/>
      <c r="BU53" s="31">
        <v>39872</v>
      </c>
      <c r="BV53" s="6">
        <v>132837</v>
      </c>
      <c r="BW53" s="6">
        <f t="shared" si="16"/>
        <v>-724</v>
      </c>
      <c r="BX53" s="35">
        <f t="shared" si="17"/>
        <v>-5102</v>
      </c>
      <c r="BY53" s="32">
        <f t="shared" si="18"/>
        <v>-3.6987363979730126E-2</v>
      </c>
      <c r="BZ53" s="41"/>
    </row>
    <row r="54" spans="28:78">
      <c r="AK54" s="31">
        <v>39844</v>
      </c>
      <c r="AL54" s="6">
        <v>234739</v>
      </c>
      <c r="AM54" s="6">
        <f t="shared" si="1"/>
        <v>-296</v>
      </c>
      <c r="AN54" s="6">
        <f t="shared" si="2"/>
        <v>2123</v>
      </c>
      <c r="AO54" s="32">
        <f t="shared" si="3"/>
        <v>9.1266292946314831E-3</v>
      </c>
      <c r="AP54" s="32"/>
      <c r="AQ54" s="31">
        <v>39844</v>
      </c>
      <c r="AR54" s="6">
        <v>154232</v>
      </c>
      <c r="AS54" s="6">
        <f t="shared" si="4"/>
        <v>-423</v>
      </c>
      <c r="AT54" s="6">
        <f t="shared" si="5"/>
        <v>169</v>
      </c>
      <c r="AU54" s="32">
        <f t="shared" si="6"/>
        <v>1.0969538435574577E-3</v>
      </c>
      <c r="AV54" s="32"/>
      <c r="AW54" s="31">
        <v>39844</v>
      </c>
      <c r="AX54" s="6">
        <v>65.7</v>
      </c>
      <c r="AY54" s="46">
        <f t="shared" si="0"/>
        <v>0.65703611244829363</v>
      </c>
      <c r="AZ54" s="34"/>
      <c r="BA54" s="31">
        <v>39844</v>
      </c>
      <c r="BB54" s="35">
        <v>142153</v>
      </c>
      <c r="BC54" s="15">
        <f t="shared" si="7"/>
        <v>-1216</v>
      </c>
      <c r="BD54" s="36">
        <f t="shared" si="8"/>
        <v>-4225</v>
      </c>
      <c r="BE54" s="32">
        <f t="shared" si="9"/>
        <v>-2.8863627047780449E-2</v>
      </c>
      <c r="BF54" s="72">
        <f t="shared" si="10"/>
        <v>-1.3233413217099699E-2</v>
      </c>
      <c r="BG54" s="72"/>
      <c r="BH54" s="31">
        <v>39844</v>
      </c>
      <c r="BI54" s="35">
        <v>12079</v>
      </c>
      <c r="BJ54" s="35">
        <f t="shared" si="11"/>
        <v>793</v>
      </c>
      <c r="BK54" s="35">
        <f t="shared" si="12"/>
        <v>4394</v>
      </c>
      <c r="BL54" s="32">
        <f t="shared" si="13"/>
        <v>0.5717631750162655</v>
      </c>
      <c r="BM54" s="32"/>
      <c r="BN54" s="31">
        <v>39844</v>
      </c>
      <c r="BO54" s="38">
        <v>7.8</v>
      </c>
      <c r="BP54" s="38"/>
      <c r="BQ54" s="39">
        <v>36981</v>
      </c>
      <c r="BR54" s="40">
        <f t="shared" si="14"/>
        <v>8.0882904130106983E-3</v>
      </c>
      <c r="BS54" s="40" t="e">
        <f t="shared" si="48"/>
        <v>#DIV/0!</v>
      </c>
      <c r="BT54" s="41"/>
      <c r="BU54" s="31">
        <v>39844</v>
      </c>
      <c r="BV54" s="6">
        <v>133561</v>
      </c>
      <c r="BW54" s="6">
        <f t="shared" si="16"/>
        <v>-818</v>
      </c>
      <c r="BX54" s="35">
        <f t="shared" si="17"/>
        <v>-4462</v>
      </c>
      <c r="BY54" s="32">
        <f t="shared" si="18"/>
        <v>-3.2327945342442876E-2</v>
      </c>
      <c r="BZ54" s="41"/>
    </row>
    <row r="55" spans="28:78">
      <c r="AK55" s="31">
        <v>39813</v>
      </c>
      <c r="AL55" s="6">
        <v>235035</v>
      </c>
      <c r="AM55" s="6">
        <f t="shared" si="1"/>
        <v>207</v>
      </c>
      <c r="AN55" s="6">
        <f t="shared" si="2"/>
        <v>1879</v>
      </c>
      <c r="AO55" s="32">
        <f t="shared" si="3"/>
        <v>8.0589819691536668E-3</v>
      </c>
      <c r="AP55" s="32"/>
      <c r="AQ55" s="31">
        <v>39813</v>
      </c>
      <c r="AR55" s="6">
        <v>154655</v>
      </c>
      <c r="AS55" s="6">
        <f t="shared" si="4"/>
        <v>16</v>
      </c>
      <c r="AT55" s="6">
        <f t="shared" si="5"/>
        <v>737</v>
      </c>
      <c r="AU55" s="32">
        <f t="shared" si="6"/>
        <v>4.7882638807676958E-3</v>
      </c>
      <c r="AV55" s="32"/>
      <c r="AW55" s="31">
        <v>39813</v>
      </c>
      <c r="AX55" s="6">
        <v>65.8</v>
      </c>
      <c r="AY55" s="46">
        <f t="shared" si="0"/>
        <v>0.65800838173038056</v>
      </c>
      <c r="AZ55" s="34"/>
      <c r="BA55" s="31">
        <v>39813</v>
      </c>
      <c r="BB55" s="35">
        <v>143369</v>
      </c>
      <c r="BC55" s="15">
        <f t="shared" si="7"/>
        <v>-731</v>
      </c>
      <c r="BD55" s="36">
        <f t="shared" si="8"/>
        <v>-2904</v>
      </c>
      <c r="BE55" s="32">
        <f t="shared" si="9"/>
        <v>-1.9853288029916705E-2</v>
      </c>
      <c r="BF55" s="72">
        <f t="shared" si="10"/>
        <v>-8.8887595181439405E-3</v>
      </c>
      <c r="BG55" s="72"/>
      <c r="BH55" s="31">
        <v>39813</v>
      </c>
      <c r="BI55" s="35">
        <v>11286</v>
      </c>
      <c r="BJ55" s="35">
        <f t="shared" si="11"/>
        <v>748</v>
      </c>
      <c r="BK55" s="35">
        <f t="shared" si="12"/>
        <v>3641</v>
      </c>
      <c r="BL55" s="32">
        <f t="shared" si="13"/>
        <v>0.47625899280575545</v>
      </c>
      <c r="BM55" s="32"/>
      <c r="BN55" s="31">
        <v>39813</v>
      </c>
      <c r="BO55" s="38">
        <v>7.3</v>
      </c>
      <c r="BP55" s="38"/>
      <c r="BQ55" s="39">
        <v>36891</v>
      </c>
      <c r="BR55" s="40">
        <f t="shared" si="14"/>
        <v>2.283634965281774E-2</v>
      </c>
      <c r="BS55" s="40" t="e">
        <f>AVERAGE(BR55,#REF!)</f>
        <v>#REF!</v>
      </c>
      <c r="BT55" s="41"/>
      <c r="BU55" s="31">
        <v>39813</v>
      </c>
      <c r="BV55" s="6">
        <v>134379</v>
      </c>
      <c r="BW55" s="6">
        <f t="shared" si="16"/>
        <v>-661</v>
      </c>
      <c r="BX55" s="35">
        <f t="shared" si="17"/>
        <v>-3603</v>
      </c>
      <c r="BY55" s="32">
        <f t="shared" si="18"/>
        <v>-2.6112101578466773E-2</v>
      </c>
      <c r="BZ55" s="41"/>
    </row>
    <row r="56" spans="28:78">
      <c r="AK56" s="31">
        <v>39782</v>
      </c>
      <c r="AL56" s="6">
        <v>234828</v>
      </c>
      <c r="AM56" s="6">
        <f t="shared" si="1"/>
        <v>216</v>
      </c>
      <c r="AN56" s="6">
        <f t="shared" si="2"/>
        <v>1889</v>
      </c>
      <c r="AO56" s="32">
        <f t="shared" si="3"/>
        <v>8.1094192041692992E-3</v>
      </c>
      <c r="AP56" s="32"/>
      <c r="AQ56" s="31">
        <v>39782</v>
      </c>
      <c r="AR56" s="6">
        <v>154639</v>
      </c>
      <c r="AS56" s="6">
        <f t="shared" si="4"/>
        <v>-237</v>
      </c>
      <c r="AT56" s="6">
        <f t="shared" si="5"/>
        <v>804</v>
      </c>
      <c r="AU56" s="32">
        <f t="shared" si="6"/>
        <v>5.2263789124711302E-3</v>
      </c>
      <c r="AV56" s="32"/>
      <c r="AW56" s="31">
        <v>39782</v>
      </c>
      <c r="AX56" s="6">
        <v>65.900000000000006</v>
      </c>
      <c r="AY56" s="46">
        <f t="shared" si="0"/>
        <v>0.65852027867204932</v>
      </c>
      <c r="AZ56" s="34"/>
      <c r="BA56" s="31">
        <v>39782</v>
      </c>
      <c r="BB56" s="35">
        <v>144100</v>
      </c>
      <c r="BC56" s="15">
        <f t="shared" si="7"/>
        <v>-702</v>
      </c>
      <c r="BD56" s="36">
        <f t="shared" si="8"/>
        <v>-2495</v>
      </c>
      <c r="BE56" s="32">
        <f t="shared" si="9"/>
        <v>-1.7019680070943788E-2</v>
      </c>
      <c r="BF56" s="72">
        <f t="shared" si="10"/>
        <v>-4.8646437239570628E-3</v>
      </c>
      <c r="BG56" s="72"/>
      <c r="BH56" s="31">
        <v>39782</v>
      </c>
      <c r="BI56" s="35">
        <v>10538</v>
      </c>
      <c r="BJ56" s="35">
        <f t="shared" si="11"/>
        <v>464</v>
      </c>
      <c r="BK56" s="35">
        <f t="shared" si="12"/>
        <v>3298</v>
      </c>
      <c r="BL56" s="32">
        <f t="shared" si="13"/>
        <v>0.45552486187845309</v>
      </c>
      <c r="BM56" s="32"/>
      <c r="BN56" s="31">
        <v>39782</v>
      </c>
      <c r="BO56" s="38">
        <v>6.8</v>
      </c>
      <c r="BP56" s="38"/>
      <c r="BQ56" s="39">
        <v>36799</v>
      </c>
      <c r="BR56" s="40">
        <f t="shared" si="14"/>
        <v>2.339322070586225E-2</v>
      </c>
      <c r="BS56" s="40">
        <f>AVERAGE(BR56,BR59)</f>
        <v>2.339322070586225E-2</v>
      </c>
      <c r="BT56" s="41"/>
      <c r="BU56" s="31">
        <v>39782</v>
      </c>
      <c r="BV56" s="6">
        <v>135040</v>
      </c>
      <c r="BW56" s="6">
        <f t="shared" si="16"/>
        <v>-803</v>
      </c>
      <c r="BX56" s="35">
        <f t="shared" si="17"/>
        <v>-2853</v>
      </c>
      <c r="BY56" s="32">
        <f t="shared" si="18"/>
        <v>-2.0689955255161596E-2</v>
      </c>
      <c r="BZ56" s="41"/>
    </row>
    <row r="57" spans="28:78">
      <c r="AK57" s="31">
        <v>39752</v>
      </c>
      <c r="AL57" s="6">
        <v>234612</v>
      </c>
      <c r="AM57" s="6">
        <f t="shared" si="1"/>
        <v>252</v>
      </c>
      <c r="AN57" s="6">
        <f t="shared" si="2"/>
        <v>1897</v>
      </c>
      <c r="AO57" s="32">
        <f t="shared" si="3"/>
        <v>8.1516017446232603E-3</v>
      </c>
      <c r="AP57" s="32"/>
      <c r="AQ57" s="31">
        <v>39752</v>
      </c>
      <c r="AR57" s="6">
        <v>154876</v>
      </c>
      <c r="AS57" s="6">
        <f t="shared" si="4"/>
        <v>306</v>
      </c>
      <c r="AT57" s="6">
        <f t="shared" si="5"/>
        <v>1693</v>
      </c>
      <c r="AU57" s="32">
        <f t="shared" si="6"/>
        <v>1.1052140250549902E-2</v>
      </c>
      <c r="AV57" s="32"/>
      <c r="AW57" s="31">
        <v>39752</v>
      </c>
      <c r="AX57" s="6">
        <v>66</v>
      </c>
      <c r="AY57" s="46">
        <f t="shared" si="0"/>
        <v>0.6601367363988202</v>
      </c>
      <c r="AZ57" s="34"/>
      <c r="BA57" s="31">
        <v>39752</v>
      </c>
      <c r="BB57" s="35">
        <v>144802</v>
      </c>
      <c r="BC57" s="15">
        <f t="shared" si="7"/>
        <v>-274</v>
      </c>
      <c r="BD57" s="36">
        <f t="shared" si="8"/>
        <v>-1144</v>
      </c>
      <c r="BE57" s="32">
        <f t="shared" si="9"/>
        <v>-7.8385156153646385E-3</v>
      </c>
      <c r="BF57" s="72">
        <f t="shared" si="10"/>
        <v>-1.7446565992647045E-3</v>
      </c>
      <c r="BG57" s="72"/>
      <c r="BH57" s="31">
        <v>39752</v>
      </c>
      <c r="BI57" s="35">
        <v>10074</v>
      </c>
      <c r="BJ57" s="35">
        <f t="shared" si="11"/>
        <v>580</v>
      </c>
      <c r="BK57" s="35">
        <f t="shared" si="12"/>
        <v>2837</v>
      </c>
      <c r="BL57" s="32">
        <f t="shared" si="13"/>
        <v>0.39201326516512358</v>
      </c>
      <c r="BM57" s="32"/>
      <c r="BN57" s="31">
        <v>39752</v>
      </c>
      <c r="BO57" s="38">
        <v>6.5</v>
      </c>
      <c r="BP57" s="38"/>
      <c r="BQ57" s="39">
        <v>36707</v>
      </c>
      <c r="BR57" s="40">
        <f t="shared" si="14"/>
        <v>2.8019104521060711E-2</v>
      </c>
      <c r="BS57" s="40">
        <f>AVERAGE(BR57,BR60)</f>
        <v>2.8019104521060711E-2</v>
      </c>
      <c r="BT57" s="41"/>
      <c r="BU57" s="31">
        <v>39752</v>
      </c>
      <c r="BV57" s="6">
        <v>135843</v>
      </c>
      <c r="BW57" s="6">
        <f t="shared" si="16"/>
        <v>-489</v>
      </c>
      <c r="BX57" s="35">
        <f t="shared" si="17"/>
        <v>-1938</v>
      </c>
      <c r="BY57" s="32">
        <f t="shared" si="18"/>
        <v>-1.4065800074030577E-2</v>
      </c>
      <c r="BZ57" s="41"/>
    </row>
    <row r="58" spans="28:78">
      <c r="AK58" s="31">
        <v>39721</v>
      </c>
      <c r="AL58" s="6">
        <v>234360</v>
      </c>
      <c r="AM58" s="6">
        <f t="shared" si="1"/>
        <v>253</v>
      </c>
      <c r="AN58" s="6">
        <f t="shared" si="2"/>
        <v>1899</v>
      </c>
      <c r="AO58" s="32">
        <f t="shared" si="3"/>
        <v>8.1691122381819525E-3</v>
      </c>
      <c r="AP58" s="32"/>
      <c r="AQ58" s="31">
        <v>39721</v>
      </c>
      <c r="AR58" s="6">
        <v>154570</v>
      </c>
      <c r="AS58" s="6">
        <f t="shared" si="4"/>
        <v>-71</v>
      </c>
      <c r="AT58" s="6">
        <f t="shared" si="5"/>
        <v>1156</v>
      </c>
      <c r="AU58" s="32">
        <f t="shared" si="6"/>
        <v>7.5351662820863918E-3</v>
      </c>
      <c r="AV58" s="32"/>
      <c r="AW58" s="31">
        <v>39721</v>
      </c>
      <c r="AX58" s="6">
        <v>66</v>
      </c>
      <c r="AY58" s="46">
        <f t="shared" si="0"/>
        <v>0.65954087728281274</v>
      </c>
      <c r="AZ58" s="34"/>
      <c r="BA58" s="31">
        <v>39721</v>
      </c>
      <c r="BB58" s="35">
        <v>145076</v>
      </c>
      <c r="BC58" s="15">
        <f t="shared" si="7"/>
        <v>-127</v>
      </c>
      <c r="BD58" s="36">
        <f t="shared" si="8"/>
        <v>-1168</v>
      </c>
      <c r="BE58" s="32">
        <f t="shared" si="9"/>
        <v>-7.9866524438609865E-3</v>
      </c>
      <c r="BF58" s="72">
        <f t="shared" si="10"/>
        <v>9.4055493678923963E-4</v>
      </c>
      <c r="BG58" s="72"/>
      <c r="BH58" s="31">
        <v>39721</v>
      </c>
      <c r="BI58" s="35">
        <v>9494</v>
      </c>
      <c r="BJ58" s="35">
        <f t="shared" si="11"/>
        <v>56</v>
      </c>
      <c r="BK58" s="35">
        <f t="shared" si="12"/>
        <v>2324</v>
      </c>
      <c r="BL58" s="32">
        <f t="shared" si="13"/>
        <v>0.32412831241283113</v>
      </c>
      <c r="BM58" s="32"/>
      <c r="BN58" s="31">
        <v>39721</v>
      </c>
      <c r="BO58" s="38">
        <v>6.1</v>
      </c>
      <c r="BP58" s="38"/>
      <c r="BQ58" s="39">
        <v>36616</v>
      </c>
      <c r="BR58" s="40" t="e">
        <f>AVERAGEIFS($BE$7:$BE$630,$BA$7:$BA$630,"&gt;"&amp;#REF!,$BU$7:$BU$630,"&lt;="&amp;BQ58)</f>
        <v>#DIV/0!</v>
      </c>
      <c r="BS58" s="40" t="e">
        <f>AVERAGE(BR58,BR61)</f>
        <v>#DIV/0!</v>
      </c>
      <c r="BU58" s="31">
        <v>39721</v>
      </c>
      <c r="BV58" s="6">
        <v>136332</v>
      </c>
      <c r="BW58" s="6">
        <f t="shared" si="16"/>
        <v>-432</v>
      </c>
      <c r="BX58" s="35">
        <f t="shared" si="17"/>
        <v>-1370</v>
      </c>
      <c r="BY58" s="32">
        <f t="shared" si="18"/>
        <v>-9.9490203482883732E-3</v>
      </c>
    </row>
    <row r="59" spans="28:78">
      <c r="AK59" s="31">
        <v>39691</v>
      </c>
      <c r="AL59" s="6">
        <v>234107</v>
      </c>
      <c r="AM59" s="6">
        <f t="shared" si="1"/>
        <v>243</v>
      </c>
      <c r="AN59" s="6">
        <f t="shared" si="2"/>
        <v>1896</v>
      </c>
      <c r="AO59" s="32">
        <f t="shared" si="3"/>
        <v>8.1649878774046059E-3</v>
      </c>
      <c r="AP59" s="32"/>
      <c r="AQ59" s="31">
        <v>39691</v>
      </c>
      <c r="AR59" s="6">
        <v>154641</v>
      </c>
      <c r="AS59" s="6">
        <f t="shared" si="4"/>
        <v>172</v>
      </c>
      <c r="AT59" s="6">
        <f t="shared" si="5"/>
        <v>1892</v>
      </c>
      <c r="AU59" s="32">
        <f t="shared" si="6"/>
        <v>1.238633313475046E-2</v>
      </c>
      <c r="AV59" s="32"/>
      <c r="AW59" s="31">
        <v>39691</v>
      </c>
      <c r="AX59" s="6">
        <v>66.099999999999994</v>
      </c>
      <c r="AY59" s="46">
        <f t="shared" si="0"/>
        <v>0.66055692482497319</v>
      </c>
      <c r="AZ59" s="34"/>
      <c r="BA59" s="31">
        <v>39691</v>
      </c>
      <c r="BB59" s="35">
        <v>145203</v>
      </c>
      <c r="BC59" s="15">
        <f t="shared" si="7"/>
        <v>-329</v>
      </c>
      <c r="BD59" s="36">
        <f t="shared" si="8"/>
        <v>-479</v>
      </c>
      <c r="BE59" s="32">
        <f t="shared" si="9"/>
        <v>-3.2879834159332821E-3</v>
      </c>
      <c r="BF59" s="72">
        <f t="shared" si="10"/>
        <v>2.010286597997013E-3</v>
      </c>
      <c r="BG59" s="72"/>
      <c r="BH59" s="31">
        <v>39691</v>
      </c>
      <c r="BI59" s="35">
        <v>9438</v>
      </c>
      <c r="BJ59" s="35">
        <f t="shared" si="11"/>
        <v>501</v>
      </c>
      <c r="BK59" s="35">
        <f t="shared" si="12"/>
        <v>2371</v>
      </c>
      <c r="BL59" s="32">
        <f t="shared" si="13"/>
        <v>0.33550304230932504</v>
      </c>
      <c r="BM59" s="32"/>
      <c r="BN59" s="31">
        <v>39691</v>
      </c>
      <c r="BO59" s="38">
        <v>6.1</v>
      </c>
      <c r="BP59" s="38"/>
      <c r="BU59" s="31">
        <v>39691</v>
      </c>
      <c r="BV59" s="6">
        <v>136764</v>
      </c>
      <c r="BW59" s="6">
        <f t="shared" si="16"/>
        <v>-274</v>
      </c>
      <c r="BX59" s="35">
        <f t="shared" si="17"/>
        <v>-865</v>
      </c>
      <c r="BY59" s="32">
        <f t="shared" si="18"/>
        <v>-6.2850126063547229E-3</v>
      </c>
    </row>
    <row r="60" spans="28:78">
      <c r="AB60" s="84"/>
      <c r="AC60" s="84"/>
      <c r="AK60" s="31">
        <v>39660</v>
      </c>
      <c r="AL60" s="6">
        <v>233864</v>
      </c>
      <c r="AM60" s="6">
        <f t="shared" si="1"/>
        <v>237</v>
      </c>
      <c r="AN60" s="6">
        <f t="shared" si="2"/>
        <v>1906</v>
      </c>
      <c r="AO60" s="32">
        <f t="shared" si="3"/>
        <v>8.2170048025935749E-3</v>
      </c>
      <c r="AP60" s="32"/>
      <c r="AQ60" s="31">
        <v>39660</v>
      </c>
      <c r="AR60" s="6">
        <v>154469</v>
      </c>
      <c r="AS60" s="6">
        <f t="shared" si="4"/>
        <v>156</v>
      </c>
      <c r="AT60" s="6">
        <f t="shared" si="5"/>
        <v>1415</v>
      </c>
      <c r="AU60" s="32">
        <f t="shared" si="6"/>
        <v>9.2451030355298336E-3</v>
      </c>
      <c r="AV60" s="32"/>
      <c r="AW60" s="31">
        <v>39660</v>
      </c>
      <c r="AX60" s="6">
        <v>66.099999999999994</v>
      </c>
      <c r="AY60" s="46">
        <f t="shared" si="0"/>
        <v>0.66050781650874013</v>
      </c>
      <c r="AZ60" s="34"/>
      <c r="BA60" s="31">
        <v>39660</v>
      </c>
      <c r="BB60" s="35">
        <v>145532</v>
      </c>
      <c r="BC60" s="15">
        <f t="shared" si="7"/>
        <v>-205</v>
      </c>
      <c r="BD60" s="36">
        <f t="shared" si="8"/>
        <v>-373</v>
      </c>
      <c r="BE60" s="32">
        <f t="shared" si="9"/>
        <v>-2.5564579692265443E-3</v>
      </c>
      <c r="BF60" s="72">
        <f t="shared" si="10"/>
        <v>4.6266821816673964E-3</v>
      </c>
      <c r="BG60" s="72"/>
      <c r="BH60" s="31">
        <v>39660</v>
      </c>
      <c r="BI60" s="35">
        <v>8937</v>
      </c>
      <c r="BJ60" s="35">
        <f t="shared" si="11"/>
        <v>362</v>
      </c>
      <c r="BK60" s="35">
        <f t="shared" si="12"/>
        <v>1788</v>
      </c>
      <c r="BL60" s="32">
        <f t="shared" si="13"/>
        <v>0.25010490977759137</v>
      </c>
      <c r="BM60" s="32"/>
      <c r="BN60" s="31">
        <v>39660</v>
      </c>
      <c r="BO60" s="38">
        <v>5.8</v>
      </c>
      <c r="BP60" s="38"/>
      <c r="BU60" s="31">
        <v>39660</v>
      </c>
      <c r="BV60" s="6">
        <v>137038</v>
      </c>
      <c r="BW60" s="6">
        <f t="shared" si="16"/>
        <v>-210</v>
      </c>
      <c r="BX60" s="35">
        <f t="shared" si="17"/>
        <v>-609</v>
      </c>
      <c r="BY60" s="32">
        <f t="shared" si="18"/>
        <v>-4.424360865111443E-3</v>
      </c>
    </row>
    <row r="61" spans="28:78">
      <c r="AK61" s="31">
        <v>39629</v>
      </c>
      <c r="AL61" s="6">
        <v>233627</v>
      </c>
      <c r="AM61" s="6">
        <f t="shared" si="1"/>
        <v>222</v>
      </c>
      <c r="AN61" s="6">
        <f t="shared" si="2"/>
        <v>1914</v>
      </c>
      <c r="AO61" s="32">
        <f t="shared" si="3"/>
        <v>8.2602184599052109E-3</v>
      </c>
      <c r="AP61" s="32"/>
      <c r="AQ61" s="31">
        <v>39629</v>
      </c>
      <c r="AR61" s="6">
        <v>154313</v>
      </c>
      <c r="AS61" s="6">
        <f t="shared" si="4"/>
        <v>10</v>
      </c>
      <c r="AT61" s="6">
        <f t="shared" si="5"/>
        <v>1272</v>
      </c>
      <c r="AU61" s="32">
        <f t="shared" si="6"/>
        <v>8.3114982259655523E-3</v>
      </c>
      <c r="AV61" s="32"/>
      <c r="AW61" s="31">
        <v>39629</v>
      </c>
      <c r="AX61" s="6">
        <v>66.099999999999994</v>
      </c>
      <c r="AY61" s="46">
        <f t="shared" si="0"/>
        <v>0.66051012939429088</v>
      </c>
      <c r="AZ61" s="34"/>
      <c r="BA61" s="31">
        <v>39629</v>
      </c>
      <c r="BB61" s="35">
        <v>145737</v>
      </c>
      <c r="BC61" s="15">
        <f t="shared" si="7"/>
        <v>-171</v>
      </c>
      <c r="BD61" s="36">
        <f t="shared" si="8"/>
        <v>-326</v>
      </c>
      <c r="BE61" s="32">
        <f t="shared" si="9"/>
        <v>-2.231913626311921E-3</v>
      </c>
      <c r="BF61" s="72">
        <f t="shared" si="10"/>
        <v>4.8070236583271364E-3</v>
      </c>
      <c r="BG61" s="72"/>
      <c r="BH61" s="31">
        <v>39629</v>
      </c>
      <c r="BI61" s="35">
        <v>8575</v>
      </c>
      <c r="BJ61" s="35">
        <f t="shared" si="11"/>
        <v>180</v>
      </c>
      <c r="BK61" s="35">
        <f t="shared" si="12"/>
        <v>1596</v>
      </c>
      <c r="BL61" s="32">
        <f t="shared" si="13"/>
        <v>0.22868605817452359</v>
      </c>
      <c r="BM61" s="32"/>
      <c r="BN61" s="31">
        <v>39629</v>
      </c>
      <c r="BO61" s="38">
        <v>5.6</v>
      </c>
      <c r="BP61" s="38"/>
      <c r="BU61" s="31">
        <v>39629</v>
      </c>
      <c r="BV61" s="6">
        <v>137248</v>
      </c>
      <c r="BW61" s="6">
        <f t="shared" si="16"/>
        <v>-198</v>
      </c>
      <c r="BX61" s="35">
        <f t="shared" si="17"/>
        <v>-439</v>
      </c>
      <c r="BY61" s="32">
        <f t="shared" si="18"/>
        <v>-3.1883910608844213E-3</v>
      </c>
    </row>
    <row r="62" spans="28:78">
      <c r="AK62" s="31">
        <v>39599</v>
      </c>
      <c r="AL62" s="6">
        <v>233405</v>
      </c>
      <c r="AM62" s="6">
        <f t="shared" si="1"/>
        <v>207</v>
      </c>
      <c r="AN62" s="6">
        <f t="shared" si="2"/>
        <v>1925</v>
      </c>
      <c r="AO62" s="32">
        <f t="shared" si="3"/>
        <v>8.3160532227406492E-3</v>
      </c>
      <c r="AP62" s="32"/>
      <c r="AQ62" s="31">
        <v>39599</v>
      </c>
      <c r="AR62" s="6">
        <v>154303</v>
      </c>
      <c r="AS62" s="6">
        <f t="shared" si="4"/>
        <v>534</v>
      </c>
      <c r="AT62" s="6">
        <f t="shared" si="5"/>
        <v>1633</v>
      </c>
      <c r="AU62" s="32">
        <f t="shared" si="6"/>
        <v>1.0696273007139601E-2</v>
      </c>
      <c r="AV62" s="32"/>
      <c r="AW62" s="31">
        <v>39599</v>
      </c>
      <c r="AX62" s="6">
        <v>66.099999999999994</v>
      </c>
      <c r="AY62" s="46">
        <f t="shared" si="0"/>
        <v>0.66109552066151112</v>
      </c>
      <c r="AZ62" s="34"/>
      <c r="BA62" s="31">
        <v>39599</v>
      </c>
      <c r="BB62" s="35">
        <v>145908</v>
      </c>
      <c r="BC62" s="15">
        <f t="shared" si="7"/>
        <v>-224</v>
      </c>
      <c r="BD62" s="36">
        <f t="shared" si="8"/>
        <v>5</v>
      </c>
      <c r="BE62" s="32">
        <f t="shared" si="9"/>
        <v>3.4269343330839419E-5</v>
      </c>
      <c r="BF62" s="72">
        <f t="shared" si="10"/>
        <v>6.3118552957242002E-3</v>
      </c>
      <c r="BG62" s="72"/>
      <c r="BH62" s="31">
        <v>39599</v>
      </c>
      <c r="BI62" s="35">
        <v>8395</v>
      </c>
      <c r="BJ62" s="35">
        <f t="shared" si="11"/>
        <v>758</v>
      </c>
      <c r="BK62" s="35">
        <f t="shared" si="12"/>
        <v>1629</v>
      </c>
      <c r="BL62" s="32">
        <f t="shared" si="13"/>
        <v>0.24076263671297671</v>
      </c>
      <c r="BM62" s="32"/>
      <c r="BN62" s="31">
        <v>39599</v>
      </c>
      <c r="BO62" s="38">
        <v>5.4</v>
      </c>
      <c r="BP62" s="38"/>
      <c r="BU62" s="31">
        <v>39599</v>
      </c>
      <c r="BV62" s="6">
        <v>137446</v>
      </c>
      <c r="BW62" s="6">
        <f t="shared" si="16"/>
        <v>-190</v>
      </c>
      <c r="BX62" s="35">
        <f t="shared" si="17"/>
        <v>-166</v>
      </c>
      <c r="BY62" s="32">
        <f t="shared" si="18"/>
        <v>-1.2062901491148859E-3</v>
      </c>
    </row>
    <row r="63" spans="28:78">
      <c r="AK63" s="31">
        <v>39568</v>
      </c>
      <c r="AL63" s="6">
        <v>233198</v>
      </c>
      <c r="AM63" s="6">
        <f t="shared" si="1"/>
        <v>203</v>
      </c>
      <c r="AN63" s="6">
        <f t="shared" si="2"/>
        <v>1945</v>
      </c>
      <c r="AO63" s="32">
        <f t="shared" si="3"/>
        <v>8.4107016990049299E-3</v>
      </c>
      <c r="AP63" s="32"/>
      <c r="AQ63" s="31">
        <v>39568</v>
      </c>
      <c r="AR63" s="6">
        <v>153769</v>
      </c>
      <c r="AS63" s="6">
        <f t="shared" si="4"/>
        <v>-139</v>
      </c>
      <c r="AT63" s="6">
        <f t="shared" si="5"/>
        <v>1334</v>
      </c>
      <c r="AU63" s="32">
        <f t="shared" si="6"/>
        <v>8.7512710335553301E-3</v>
      </c>
      <c r="AV63" s="32"/>
      <c r="AW63" s="31">
        <v>39568</v>
      </c>
      <c r="AX63" s="6">
        <v>65.900000000000006</v>
      </c>
      <c r="AY63" s="46">
        <f t="shared" si="0"/>
        <v>0.65939244761961935</v>
      </c>
      <c r="AZ63" s="34"/>
      <c r="BA63" s="31">
        <v>39568</v>
      </c>
      <c r="BB63" s="35">
        <v>146132</v>
      </c>
      <c r="BC63" s="15">
        <f t="shared" si="7"/>
        <v>46</v>
      </c>
      <c r="BD63" s="36">
        <f t="shared" si="8"/>
        <v>546</v>
      </c>
      <c r="BE63" s="32">
        <f t="shared" si="9"/>
        <v>3.7503606115971699E-3</v>
      </c>
      <c r="BF63" s="72">
        <f t="shared" si="10"/>
        <v>8.2225206832305942E-3</v>
      </c>
      <c r="BG63" s="72"/>
      <c r="BH63" s="31">
        <v>39568</v>
      </c>
      <c r="BI63" s="35">
        <v>7637</v>
      </c>
      <c r="BJ63" s="35">
        <f t="shared" si="11"/>
        <v>-185</v>
      </c>
      <c r="BK63" s="35">
        <f t="shared" si="12"/>
        <v>787</v>
      </c>
      <c r="BL63" s="32">
        <f t="shared" si="13"/>
        <v>0.11489051094890512</v>
      </c>
      <c r="BM63" s="32"/>
      <c r="BN63" s="31">
        <v>39568</v>
      </c>
      <c r="BO63" s="38">
        <v>5</v>
      </c>
      <c r="BP63" s="38"/>
      <c r="BU63" s="31">
        <v>39568</v>
      </c>
      <c r="BV63" s="6">
        <v>137636</v>
      </c>
      <c r="BW63" s="6">
        <f t="shared" si="16"/>
        <v>-208</v>
      </c>
      <c r="BX63" s="35">
        <f t="shared" si="17"/>
        <v>163</v>
      </c>
      <c r="BY63" s="32">
        <f t="shared" si="18"/>
        <v>1.1856873713382843E-3</v>
      </c>
    </row>
    <row r="64" spans="28:78">
      <c r="AK64" s="31">
        <v>39538</v>
      </c>
      <c r="AL64" s="6">
        <v>232995</v>
      </c>
      <c r="AM64" s="6">
        <f t="shared" si="1"/>
        <v>186</v>
      </c>
      <c r="AN64" s="6">
        <f t="shared" si="2"/>
        <v>1961</v>
      </c>
      <c r="AO64" s="32">
        <f t="shared" si="3"/>
        <v>8.4879281837304532E-3</v>
      </c>
      <c r="AP64" s="32"/>
      <c r="AQ64" s="31">
        <v>39538</v>
      </c>
      <c r="AR64" s="6">
        <v>153908</v>
      </c>
      <c r="AS64" s="6">
        <f t="shared" si="4"/>
        <v>255</v>
      </c>
      <c r="AT64" s="6">
        <f t="shared" si="5"/>
        <v>857</v>
      </c>
      <c r="AU64" s="32">
        <f t="shared" si="6"/>
        <v>5.5994407093060694E-3</v>
      </c>
      <c r="AV64" s="32"/>
      <c r="AW64" s="31">
        <v>39538</v>
      </c>
      <c r="AX64" s="6">
        <v>66.099999999999994</v>
      </c>
      <c r="AY64" s="46">
        <f t="shared" si="0"/>
        <v>0.66056353140625335</v>
      </c>
      <c r="AZ64" s="34"/>
      <c r="BA64" s="31">
        <v>39538</v>
      </c>
      <c r="BB64" s="35">
        <v>146086</v>
      </c>
      <c r="BC64" s="15">
        <f t="shared" si="7"/>
        <v>-70</v>
      </c>
      <c r="BD64" s="36">
        <f t="shared" si="8"/>
        <v>-234</v>
      </c>
      <c r="BE64" s="32">
        <f t="shared" si="9"/>
        <v>-1.5992345544013631E-3</v>
      </c>
      <c r="BF64" s="72">
        <f t="shared" si="10"/>
        <v>8.1713791677940906E-3</v>
      </c>
      <c r="BG64" s="72"/>
      <c r="BH64" s="31">
        <v>39538</v>
      </c>
      <c r="BI64" s="35">
        <v>7822</v>
      </c>
      <c r="BJ64" s="35">
        <f t="shared" si="11"/>
        <v>325</v>
      </c>
      <c r="BK64" s="35">
        <f t="shared" si="12"/>
        <v>1091</v>
      </c>
      <c r="BL64" s="32">
        <f t="shared" si="13"/>
        <v>0.16208587134155406</v>
      </c>
      <c r="BM64" s="32"/>
      <c r="BN64" s="31">
        <v>39538</v>
      </c>
      <c r="BO64" s="38">
        <v>5.0999999999999996</v>
      </c>
      <c r="BP64" s="38"/>
      <c r="BU64" s="31">
        <v>39538</v>
      </c>
      <c r="BV64" s="6">
        <v>137844</v>
      </c>
      <c r="BW64" s="6">
        <f t="shared" si="16"/>
        <v>-95</v>
      </c>
      <c r="BX64" s="35">
        <f t="shared" si="17"/>
        <v>443</v>
      </c>
      <c r="BY64" s="32">
        <f t="shared" si="18"/>
        <v>3.2241395623029412E-3</v>
      </c>
    </row>
    <row r="65" spans="37:77">
      <c r="AK65" s="31">
        <v>39507</v>
      </c>
      <c r="AL65" s="6">
        <v>232809</v>
      </c>
      <c r="AM65" s="6">
        <f t="shared" si="1"/>
        <v>193</v>
      </c>
      <c r="AN65" s="6">
        <f t="shared" si="2"/>
        <v>1975</v>
      </c>
      <c r="AO65" s="32">
        <f t="shared" si="3"/>
        <v>8.5559319684276325E-3</v>
      </c>
      <c r="AP65" s="32"/>
      <c r="AQ65" s="31">
        <v>39507</v>
      </c>
      <c r="AR65" s="6">
        <v>153653</v>
      </c>
      <c r="AS65" s="6">
        <f t="shared" si="4"/>
        <v>-410</v>
      </c>
      <c r="AT65" s="6">
        <f t="shared" si="5"/>
        <v>670</v>
      </c>
      <c r="AU65" s="32">
        <f t="shared" si="6"/>
        <v>4.3795715863854667E-3</v>
      </c>
      <c r="AV65" s="32"/>
      <c r="AW65" s="31">
        <v>39507</v>
      </c>
      <c r="AX65" s="6">
        <v>66</v>
      </c>
      <c r="AY65" s="46">
        <f t="shared" si="0"/>
        <v>0.65999596235540725</v>
      </c>
      <c r="AZ65" s="34"/>
      <c r="BA65" s="31">
        <v>39507</v>
      </c>
      <c r="BB65" s="35">
        <v>146156</v>
      </c>
      <c r="BC65" s="15">
        <f t="shared" si="7"/>
        <v>-222</v>
      </c>
      <c r="BD65" s="36">
        <f t="shared" si="8"/>
        <v>99</v>
      </c>
      <c r="BE65" s="32">
        <f t="shared" si="9"/>
        <v>6.7781756437557128E-4</v>
      </c>
      <c r="BF65" s="72">
        <f t="shared" si="10"/>
        <v>9.4008576588546777E-3</v>
      </c>
      <c r="BG65" s="72"/>
      <c r="BH65" s="31">
        <v>39507</v>
      </c>
      <c r="BI65" s="35">
        <v>7497</v>
      </c>
      <c r="BJ65" s="35">
        <f t="shared" si="11"/>
        <v>-188</v>
      </c>
      <c r="BK65" s="35">
        <f t="shared" si="12"/>
        <v>570</v>
      </c>
      <c r="BL65" s="32">
        <f t="shared" si="13"/>
        <v>8.2286704200952743E-2</v>
      </c>
      <c r="BM65" s="32"/>
      <c r="BN65" s="31">
        <v>39507</v>
      </c>
      <c r="BO65" s="38">
        <v>4.9000000000000004</v>
      </c>
      <c r="BP65" s="38"/>
      <c r="BU65" s="31">
        <v>39507</v>
      </c>
      <c r="BV65" s="6">
        <v>137939</v>
      </c>
      <c r="BW65" s="6">
        <f t="shared" si="16"/>
        <v>-84</v>
      </c>
      <c r="BX65" s="35">
        <f t="shared" si="17"/>
        <v>728</v>
      </c>
      <c r="BY65" s="32">
        <f t="shared" si="18"/>
        <v>5.3056970651041979E-3</v>
      </c>
    </row>
    <row r="66" spans="37:77">
      <c r="AK66" s="31">
        <v>39478</v>
      </c>
      <c r="AL66" s="6">
        <v>232616</v>
      </c>
      <c r="AM66" s="6">
        <f t="shared" si="1"/>
        <v>-540</v>
      </c>
      <c r="AN66" s="6">
        <f t="shared" si="2"/>
        <v>1966</v>
      </c>
      <c r="AO66" s="32">
        <f t="shared" si="3"/>
        <v>8.5237372642532616E-3</v>
      </c>
      <c r="AP66" s="32"/>
      <c r="AQ66" s="31">
        <v>39478</v>
      </c>
      <c r="AR66" s="6">
        <v>154063</v>
      </c>
      <c r="AS66" s="6">
        <f t="shared" si="4"/>
        <v>145</v>
      </c>
      <c r="AT66" s="6">
        <f t="shared" si="5"/>
        <v>919</v>
      </c>
      <c r="AU66" s="32">
        <f t="shared" si="6"/>
        <v>6.0008880530741937E-3</v>
      </c>
      <c r="AV66" s="32"/>
      <c r="AW66" s="31">
        <v>39478</v>
      </c>
      <c r="AX66" s="6">
        <v>66.2</v>
      </c>
      <c r="AY66" s="46">
        <f t="shared" si="0"/>
        <v>0.6623061182377824</v>
      </c>
      <c r="AZ66" s="34"/>
      <c r="BA66" s="31">
        <v>39478</v>
      </c>
      <c r="BB66" s="35">
        <v>146378</v>
      </c>
      <c r="BC66" s="15">
        <f t="shared" si="7"/>
        <v>105</v>
      </c>
      <c r="BD66" s="36">
        <f t="shared" si="8"/>
        <v>350</v>
      </c>
      <c r="BE66" s="32">
        <f t="shared" si="9"/>
        <v>2.3968006135810516E-3</v>
      </c>
      <c r="BF66" s="72">
        <f t="shared" si="10"/>
        <v>1.1250792901970397E-2</v>
      </c>
      <c r="BG66" s="72"/>
      <c r="BH66" s="31">
        <v>39478</v>
      </c>
      <c r="BI66" s="35">
        <v>7685</v>
      </c>
      <c r="BJ66" s="35">
        <f t="shared" si="11"/>
        <v>40</v>
      </c>
      <c r="BK66" s="35">
        <f t="shared" si="12"/>
        <v>569</v>
      </c>
      <c r="BL66" s="32">
        <f t="shared" si="13"/>
        <v>7.9960652051714431E-2</v>
      </c>
      <c r="BM66" s="32"/>
      <c r="BN66" s="31">
        <v>39478</v>
      </c>
      <c r="BO66" s="38">
        <v>5</v>
      </c>
      <c r="BP66" s="38"/>
      <c r="BU66" s="31">
        <v>39478</v>
      </c>
      <c r="BV66" s="6">
        <v>138023</v>
      </c>
      <c r="BW66" s="6">
        <f t="shared" si="16"/>
        <v>41</v>
      </c>
      <c r="BX66" s="35">
        <f t="shared" si="17"/>
        <v>905</v>
      </c>
      <c r="BY66" s="32">
        <f t="shared" si="18"/>
        <v>6.6001546113565457E-3</v>
      </c>
    </row>
    <row r="67" spans="37:77">
      <c r="AK67" s="31">
        <v>39447</v>
      </c>
      <c r="AL67" s="6">
        <v>233156</v>
      </c>
      <c r="AM67" s="6">
        <f t="shared" si="1"/>
        <v>217</v>
      </c>
      <c r="AN67" s="6">
        <f t="shared" si="2"/>
        <v>3048</v>
      </c>
      <c r="AO67" s="32">
        <f t="shared" si="3"/>
        <v>1.3245954073739297E-2</v>
      </c>
      <c r="AP67" s="32"/>
      <c r="AQ67" s="31">
        <v>39447</v>
      </c>
      <c r="AR67" s="6">
        <v>153918</v>
      </c>
      <c r="AS67" s="6">
        <f t="shared" si="4"/>
        <v>83</v>
      </c>
      <c r="AT67" s="6">
        <f t="shared" si="5"/>
        <v>1186</v>
      </c>
      <c r="AU67" s="32">
        <f t="shared" si="6"/>
        <v>7.7652358379383113E-3</v>
      </c>
      <c r="AV67" s="32"/>
      <c r="AW67" s="31">
        <v>39447</v>
      </c>
      <c r="AX67" s="6">
        <v>66</v>
      </c>
      <c r="AY67" s="46">
        <f t="shared" si="0"/>
        <v>0.66015028564566214</v>
      </c>
      <c r="AZ67" s="34"/>
      <c r="BA67" s="31">
        <v>39447</v>
      </c>
      <c r="BB67" s="35">
        <v>146273</v>
      </c>
      <c r="BC67" s="15">
        <f t="shared" si="7"/>
        <v>-322</v>
      </c>
      <c r="BD67" s="36">
        <f t="shared" si="8"/>
        <v>303</v>
      </c>
      <c r="BE67" s="32">
        <f t="shared" si="9"/>
        <v>2.0757689936288237E-3</v>
      </c>
      <c r="BF67" s="72">
        <f t="shared" si="10"/>
        <v>1.2309180170430145E-2</v>
      </c>
      <c r="BG67" s="72"/>
      <c r="BH67" s="31">
        <v>39447</v>
      </c>
      <c r="BI67" s="35">
        <v>7645</v>
      </c>
      <c r="BJ67" s="35">
        <f t="shared" si="11"/>
        <v>405</v>
      </c>
      <c r="BK67" s="35">
        <f t="shared" si="12"/>
        <v>883</v>
      </c>
      <c r="BL67" s="32">
        <f t="shared" si="13"/>
        <v>0.13058266784974859</v>
      </c>
      <c r="BM67" s="32"/>
      <c r="BN67" s="31">
        <v>39447</v>
      </c>
      <c r="BO67" s="38">
        <v>5</v>
      </c>
      <c r="BP67" s="38"/>
      <c r="BU67" s="31">
        <v>39447</v>
      </c>
      <c r="BV67" s="6">
        <v>137982</v>
      </c>
      <c r="BW67" s="6">
        <f t="shared" si="16"/>
        <v>89</v>
      </c>
      <c r="BX67" s="35">
        <f t="shared" si="17"/>
        <v>1100</v>
      </c>
      <c r="BY67" s="32">
        <f t="shared" si="18"/>
        <v>8.0361187007786938E-3</v>
      </c>
    </row>
    <row r="68" spans="37:77">
      <c r="AK68" s="31">
        <v>39416</v>
      </c>
      <c r="AL68" s="6">
        <v>232939</v>
      </c>
      <c r="AM68" s="6">
        <f t="shared" si="1"/>
        <v>224</v>
      </c>
      <c r="AN68" s="6">
        <f t="shared" si="2"/>
        <v>3034</v>
      </c>
      <c r="AO68" s="32">
        <f t="shared" si="3"/>
        <v>1.3196755181487996E-2</v>
      </c>
      <c r="AP68" s="32"/>
      <c r="AQ68" s="31">
        <v>39416</v>
      </c>
      <c r="AR68" s="6">
        <v>153835</v>
      </c>
      <c r="AS68" s="6">
        <f t="shared" si="4"/>
        <v>652</v>
      </c>
      <c r="AT68" s="6">
        <f t="shared" si="5"/>
        <v>1429</v>
      </c>
      <c r="AU68" s="32">
        <f t="shared" si="6"/>
        <v>9.376271275409076E-3</v>
      </c>
      <c r="AV68" s="32"/>
      <c r="AW68" s="31">
        <v>39416</v>
      </c>
      <c r="AX68" s="6">
        <v>66</v>
      </c>
      <c r="AY68" s="46">
        <f t="shared" si="0"/>
        <v>0.66040894826542573</v>
      </c>
      <c r="AZ68" s="34"/>
      <c r="BA68" s="31">
        <v>39416</v>
      </c>
      <c r="BB68" s="35">
        <v>146595</v>
      </c>
      <c r="BC68" s="15">
        <f t="shared" si="7"/>
        <v>649</v>
      </c>
      <c r="BD68" s="36">
        <f t="shared" si="8"/>
        <v>1061</v>
      </c>
      <c r="BE68" s="32">
        <f t="shared" si="9"/>
        <v>7.2903926230296623E-3</v>
      </c>
      <c r="BF68" s="72">
        <f t="shared" si="10"/>
        <v>1.4294393849743181E-2</v>
      </c>
      <c r="BG68" s="72"/>
      <c r="BH68" s="31">
        <v>39416</v>
      </c>
      <c r="BI68" s="35">
        <v>7240</v>
      </c>
      <c r="BJ68" s="35">
        <f t="shared" si="11"/>
        <v>3</v>
      </c>
      <c r="BK68" s="35">
        <f t="shared" si="12"/>
        <v>368</v>
      </c>
      <c r="BL68" s="32">
        <f t="shared" si="13"/>
        <v>5.3550640279394601E-2</v>
      </c>
      <c r="BM68" s="32"/>
      <c r="BN68" s="31">
        <v>39416</v>
      </c>
      <c r="BO68" s="38">
        <v>4.7</v>
      </c>
      <c r="BP68" s="38"/>
      <c r="BU68" s="31">
        <v>39416</v>
      </c>
      <c r="BV68" s="6">
        <v>137893</v>
      </c>
      <c r="BW68" s="6">
        <f t="shared" si="16"/>
        <v>112</v>
      </c>
      <c r="BX68" s="35">
        <f t="shared" si="17"/>
        <v>1182</v>
      </c>
      <c r="BY68" s="32">
        <f t="shared" si="18"/>
        <v>8.6459758176007373E-3</v>
      </c>
    </row>
    <row r="69" spans="37:77">
      <c r="AK69" s="31">
        <v>39386</v>
      </c>
      <c r="AL69" s="6">
        <v>232715</v>
      </c>
      <c r="AM69" s="6">
        <f t="shared" si="1"/>
        <v>254</v>
      </c>
      <c r="AN69" s="6">
        <f t="shared" si="2"/>
        <v>3040</v>
      </c>
      <c r="AO69" s="32">
        <f t="shared" si="3"/>
        <v>1.3236094481332339E-2</v>
      </c>
      <c r="AP69" s="32"/>
      <c r="AQ69" s="31">
        <v>39386</v>
      </c>
      <c r="AR69" s="6">
        <v>153183</v>
      </c>
      <c r="AS69" s="6">
        <f t="shared" si="4"/>
        <v>-231</v>
      </c>
      <c r="AT69" s="6">
        <f t="shared" si="5"/>
        <v>1142</v>
      </c>
      <c r="AU69" s="32">
        <f t="shared" si="6"/>
        <v>7.5111318657468118E-3</v>
      </c>
      <c r="AV69" s="32"/>
      <c r="AW69" s="31">
        <v>39386</v>
      </c>
      <c r="AX69" s="6">
        <v>65.8</v>
      </c>
      <c r="AY69" s="46">
        <f t="shared" si="0"/>
        <v>0.65824291515372879</v>
      </c>
      <c r="AZ69" s="34"/>
      <c r="BA69" s="31">
        <v>39386</v>
      </c>
      <c r="BB69" s="35">
        <v>145946</v>
      </c>
      <c r="BC69" s="15">
        <f t="shared" si="7"/>
        <v>-298</v>
      </c>
      <c r="BD69" s="36">
        <f t="shared" si="8"/>
        <v>632</v>
      </c>
      <c r="BE69" s="32">
        <f t="shared" si="9"/>
        <v>4.3492024168352295E-3</v>
      </c>
      <c r="BF69" s="72">
        <f t="shared" si="10"/>
        <v>1.1876596325851696E-2</v>
      </c>
      <c r="BG69" s="72"/>
      <c r="BH69" s="31">
        <v>39386</v>
      </c>
      <c r="BI69" s="35">
        <v>7237</v>
      </c>
      <c r="BJ69" s="35">
        <f t="shared" si="11"/>
        <v>67</v>
      </c>
      <c r="BK69" s="35">
        <f t="shared" si="12"/>
        <v>510</v>
      </c>
      <c r="BL69" s="32">
        <f t="shared" si="13"/>
        <v>7.5813884346662697E-2</v>
      </c>
      <c r="BM69" s="32"/>
      <c r="BN69" s="31">
        <v>39386</v>
      </c>
      <c r="BO69" s="38">
        <v>4.7</v>
      </c>
      <c r="BP69" s="38"/>
      <c r="BU69" s="31">
        <v>39386</v>
      </c>
      <c r="BV69" s="6">
        <v>137781</v>
      </c>
      <c r="BW69" s="6">
        <f t="shared" si="16"/>
        <v>79</v>
      </c>
      <c r="BX69" s="35">
        <f t="shared" si="17"/>
        <v>1274</v>
      </c>
      <c r="BY69" s="32">
        <f t="shared" si="18"/>
        <v>9.3328547253987981E-3</v>
      </c>
    </row>
    <row r="70" spans="37:77">
      <c r="AK70" s="31">
        <v>39355</v>
      </c>
      <c r="AL70" s="6">
        <v>232461</v>
      </c>
      <c r="AM70" s="6">
        <f t="shared" si="1"/>
        <v>250</v>
      </c>
      <c r="AN70" s="6">
        <f t="shared" si="2"/>
        <v>3041</v>
      </c>
      <c r="AO70" s="32">
        <f t="shared" si="3"/>
        <v>1.3255165199197894E-2</v>
      </c>
      <c r="AP70" s="32"/>
      <c r="AQ70" s="31">
        <v>39355</v>
      </c>
      <c r="AR70" s="6">
        <v>153414</v>
      </c>
      <c r="AS70" s="6">
        <f t="shared" si="4"/>
        <v>665</v>
      </c>
      <c r="AT70" s="6">
        <f t="shared" si="5"/>
        <v>1752</v>
      </c>
      <c r="AU70" s="32">
        <f t="shared" si="6"/>
        <v>1.1552003797919097E-2</v>
      </c>
      <c r="AV70" s="32"/>
      <c r="AW70" s="31">
        <v>39355</v>
      </c>
      <c r="AX70" s="6">
        <v>66</v>
      </c>
      <c r="AY70" s="46">
        <f t="shared" si="0"/>
        <v>0.65995586356421077</v>
      </c>
      <c r="AZ70" s="34"/>
      <c r="BA70" s="31">
        <v>39355</v>
      </c>
      <c r="BB70" s="35">
        <v>146244</v>
      </c>
      <c r="BC70" s="15">
        <f t="shared" si="7"/>
        <v>562</v>
      </c>
      <c r="BD70" s="36">
        <f t="shared" si="8"/>
        <v>1429</v>
      </c>
      <c r="BE70" s="32">
        <f t="shared" si="9"/>
        <v>9.8677623174394657E-3</v>
      </c>
      <c r="BF70" s="72">
        <f t="shared" si="10"/>
        <v>1.3409945231303455E-2</v>
      </c>
      <c r="BG70" s="72"/>
      <c r="BH70" s="31">
        <v>39355</v>
      </c>
      <c r="BI70" s="35">
        <v>7170</v>
      </c>
      <c r="BJ70" s="35">
        <f t="shared" si="11"/>
        <v>103</v>
      </c>
      <c r="BK70" s="35">
        <f t="shared" si="12"/>
        <v>323</v>
      </c>
      <c r="BL70" s="32">
        <f t="shared" si="13"/>
        <v>4.7173944793340139E-2</v>
      </c>
      <c r="BM70" s="32"/>
      <c r="BN70" s="31">
        <v>39355</v>
      </c>
      <c r="BO70" s="38">
        <v>4.7</v>
      </c>
      <c r="BP70" s="38"/>
      <c r="BU70" s="31">
        <v>39355</v>
      </c>
      <c r="BV70" s="6">
        <v>137702</v>
      </c>
      <c r="BW70" s="6">
        <f t="shared" si="16"/>
        <v>73</v>
      </c>
      <c r="BX70" s="35">
        <f t="shared" si="17"/>
        <v>1186</v>
      </c>
      <c r="BY70" s="32">
        <f t="shared" si="18"/>
        <v>8.6876263588151481E-3</v>
      </c>
    </row>
    <row r="71" spans="37:77">
      <c r="AK71" s="31">
        <v>39325</v>
      </c>
      <c r="AL71" s="6">
        <v>232211</v>
      </c>
      <c r="AM71" s="6">
        <f t="shared" si="1"/>
        <v>253</v>
      </c>
      <c r="AN71" s="6">
        <f t="shared" si="2"/>
        <v>3044</v>
      </c>
      <c r="AO71" s="32">
        <f t="shared" si="3"/>
        <v>1.3282889770342088E-2</v>
      </c>
      <c r="AP71" s="32"/>
      <c r="AQ71" s="31">
        <v>39325</v>
      </c>
      <c r="AR71" s="6">
        <v>152749</v>
      </c>
      <c r="AS71" s="6">
        <f t="shared" si="4"/>
        <v>-305</v>
      </c>
      <c r="AT71" s="6">
        <f t="shared" si="5"/>
        <v>1033</v>
      </c>
      <c r="AU71" s="32">
        <f t="shared" si="6"/>
        <v>6.8087742888027769E-3</v>
      </c>
      <c r="AV71" s="32"/>
      <c r="AW71" s="31">
        <v>39325</v>
      </c>
      <c r="AX71" s="6">
        <v>65.8</v>
      </c>
      <c r="AY71" s="46">
        <f t="shared" ref="AY71:AY134" si="49">AR71/AL71</f>
        <v>0.65780260194392171</v>
      </c>
      <c r="AZ71" s="34"/>
      <c r="BA71" s="31">
        <v>39325</v>
      </c>
      <c r="BB71" s="35">
        <v>145682</v>
      </c>
      <c r="BC71" s="15">
        <f t="shared" si="7"/>
        <v>-223</v>
      </c>
      <c r="BD71" s="36">
        <f t="shared" si="8"/>
        <v>1057</v>
      </c>
      <c r="BE71" s="32">
        <f t="shared" si="9"/>
        <v>7.3085566119273082E-3</v>
      </c>
      <c r="BF71" s="72">
        <f t="shared" si="10"/>
        <v>1.1345559881991818E-2</v>
      </c>
      <c r="BG71" s="72"/>
      <c r="BH71" s="31">
        <v>39325</v>
      </c>
      <c r="BI71" s="35">
        <v>7067</v>
      </c>
      <c r="BJ71" s="35">
        <f t="shared" si="11"/>
        <v>-82</v>
      </c>
      <c r="BK71" s="35">
        <f t="shared" si="12"/>
        <v>-24</v>
      </c>
      <c r="BL71" s="32">
        <f t="shared" si="13"/>
        <v>-3.3845719926667295E-3</v>
      </c>
      <c r="BM71" s="32"/>
      <c r="BN71" s="31">
        <v>39325</v>
      </c>
      <c r="BO71" s="38">
        <v>4.5999999999999996</v>
      </c>
      <c r="BP71" s="38"/>
      <c r="BU71" s="31">
        <v>39325</v>
      </c>
      <c r="BV71" s="6">
        <v>137629</v>
      </c>
      <c r="BW71" s="6">
        <f t="shared" si="16"/>
        <v>-18</v>
      </c>
      <c r="BX71" s="35">
        <f t="shared" si="17"/>
        <v>1270</v>
      </c>
      <c r="BY71" s="32">
        <f t="shared" si="18"/>
        <v>9.3136499974333375E-3</v>
      </c>
    </row>
    <row r="72" spans="37:77">
      <c r="AK72" s="31">
        <v>39294</v>
      </c>
      <c r="AL72" s="6">
        <v>231958</v>
      </c>
      <c r="AM72" s="6">
        <f t="shared" ref="AM72:AM135" si="50">AL72-AL73</f>
        <v>245</v>
      </c>
      <c r="AN72" s="6">
        <f t="shared" ref="AN72:AN135" si="51">AL72-AL84</f>
        <v>3046</v>
      </c>
      <c r="AO72" s="32">
        <f t="shared" ref="AO72:AO135" si="52">AL72/AL84-1</f>
        <v>1.3306423429090719E-2</v>
      </c>
      <c r="AP72" s="32"/>
      <c r="AQ72" s="31">
        <v>39294</v>
      </c>
      <c r="AR72" s="6">
        <v>153054</v>
      </c>
      <c r="AS72" s="6">
        <f t="shared" ref="AS72:AS135" si="53">AR72-AR73</f>
        <v>13</v>
      </c>
      <c r="AT72" s="6">
        <f t="shared" ref="AT72:AT135" si="54">AR72-AR84</f>
        <v>1677</v>
      </c>
      <c r="AU72" s="32">
        <f t="shared" ref="AU72:AU135" si="55">AR72/AR84-1</f>
        <v>1.1078301195029727E-2</v>
      </c>
      <c r="AV72" s="32"/>
      <c r="AW72" s="31">
        <v>39294</v>
      </c>
      <c r="AX72" s="6">
        <v>66</v>
      </c>
      <c r="AY72" s="46">
        <f t="shared" si="49"/>
        <v>0.65983497012390169</v>
      </c>
      <c r="AZ72" s="34"/>
      <c r="BA72" s="31">
        <v>39294</v>
      </c>
      <c r="BB72" s="35">
        <v>145905</v>
      </c>
      <c r="BC72" s="15">
        <f t="shared" ref="BC72:BC135" si="56">BB72-BB73</f>
        <v>-158</v>
      </c>
      <c r="BD72" s="36">
        <f t="shared" ref="BD72:BD135" si="57">BB72-BB84</f>
        <v>1703</v>
      </c>
      <c r="BE72" s="32">
        <f t="shared" ref="BE72:BE135" si="58">BB72/BB84-1</f>
        <v>1.1809822332561337E-2</v>
      </c>
      <c r="BF72" s="72">
        <f t="shared" ref="BF72:BF135" si="59">AVERAGE(BE72,BE84)</f>
        <v>1.3565480357837112E-2</v>
      </c>
      <c r="BG72" s="72"/>
      <c r="BH72" s="31">
        <v>39294</v>
      </c>
      <c r="BI72" s="35">
        <v>7149</v>
      </c>
      <c r="BJ72" s="35">
        <f t="shared" ref="BJ72:BJ135" si="60">BI72-BI73</f>
        <v>170</v>
      </c>
      <c r="BK72" s="35">
        <f t="shared" ref="BK72:BK135" si="61">BI72-BI84</f>
        <v>-26</v>
      </c>
      <c r="BL72" s="32">
        <f t="shared" ref="BL72:BL135" si="62">BI72/BI84-1</f>
        <v>-3.6236933797909598E-3</v>
      </c>
      <c r="BM72" s="32"/>
      <c r="BN72" s="31">
        <v>39294</v>
      </c>
      <c r="BO72" s="38">
        <v>4.7</v>
      </c>
      <c r="BP72" s="38"/>
      <c r="BU72" s="31">
        <v>39294</v>
      </c>
      <c r="BV72" s="6">
        <v>137647</v>
      </c>
      <c r="BW72" s="6">
        <f t="shared" ref="BW72:BW135" si="63">BV72-BV73</f>
        <v>-40</v>
      </c>
      <c r="BX72" s="35">
        <f t="shared" ref="BX72:BX135" si="64">BV72-BV84</f>
        <v>1471</v>
      </c>
      <c r="BY72" s="32">
        <f t="shared" ref="BY72:BY135" si="65">BV72/BV84-1</f>
        <v>1.0802197156620785E-2</v>
      </c>
    </row>
    <row r="73" spans="37:77">
      <c r="AK73" s="31">
        <v>39263</v>
      </c>
      <c r="AL73" s="6">
        <v>231713</v>
      </c>
      <c r="AM73" s="6">
        <f t="shared" si="50"/>
        <v>233</v>
      </c>
      <c r="AN73" s="6">
        <f t="shared" si="51"/>
        <v>3042</v>
      </c>
      <c r="AO73" s="32">
        <f t="shared" si="52"/>
        <v>1.3302954900271668E-2</v>
      </c>
      <c r="AP73" s="32"/>
      <c r="AQ73" s="31">
        <v>39263</v>
      </c>
      <c r="AR73" s="6">
        <v>153041</v>
      </c>
      <c r="AS73" s="6">
        <f t="shared" si="53"/>
        <v>371</v>
      </c>
      <c r="AT73" s="6">
        <f t="shared" si="54"/>
        <v>1687</v>
      </c>
      <c r="AU73" s="32">
        <f t="shared" si="55"/>
        <v>1.114605494403853E-2</v>
      </c>
      <c r="AV73" s="32"/>
      <c r="AW73" s="31">
        <v>39263</v>
      </c>
      <c r="AX73" s="6">
        <v>66</v>
      </c>
      <c r="AY73" s="46">
        <f t="shared" si="49"/>
        <v>0.66047653778596793</v>
      </c>
      <c r="AZ73" s="34"/>
      <c r="BA73" s="31">
        <v>39263</v>
      </c>
      <c r="BB73" s="35">
        <v>146063</v>
      </c>
      <c r="BC73" s="15">
        <f t="shared" si="56"/>
        <v>160</v>
      </c>
      <c r="BD73" s="36">
        <f t="shared" si="57"/>
        <v>1710</v>
      </c>
      <c r="BE73" s="32">
        <f t="shared" si="58"/>
        <v>1.1845960942966194E-2</v>
      </c>
      <c r="BF73" s="72">
        <f t="shared" si="59"/>
        <v>1.523398714689983E-2</v>
      </c>
      <c r="BG73" s="72"/>
      <c r="BH73" s="31">
        <v>39263</v>
      </c>
      <c r="BI73" s="35">
        <v>6979</v>
      </c>
      <c r="BJ73" s="35">
        <f t="shared" si="60"/>
        <v>213</v>
      </c>
      <c r="BK73" s="35">
        <f t="shared" si="61"/>
        <v>-22</v>
      </c>
      <c r="BL73" s="32">
        <f t="shared" si="62"/>
        <v>-3.1424082273960874E-3</v>
      </c>
      <c r="BM73" s="32"/>
      <c r="BN73" s="31">
        <v>39263</v>
      </c>
      <c r="BO73" s="38">
        <v>4.5999999999999996</v>
      </c>
      <c r="BP73" s="38"/>
      <c r="BU73" s="31">
        <v>39263</v>
      </c>
      <c r="BV73" s="6">
        <v>137687</v>
      </c>
      <c r="BW73" s="6">
        <f t="shared" si="63"/>
        <v>75</v>
      </c>
      <c r="BX73" s="35">
        <f t="shared" si="64"/>
        <v>1720</v>
      </c>
      <c r="BY73" s="32">
        <f t="shared" si="65"/>
        <v>1.2650128339964928E-2</v>
      </c>
    </row>
    <row r="74" spans="37:77">
      <c r="AK74" s="31">
        <v>39233</v>
      </c>
      <c r="AL74" s="6">
        <v>231480</v>
      </c>
      <c r="AM74" s="6">
        <f t="shared" si="50"/>
        <v>227</v>
      </c>
      <c r="AN74" s="6">
        <f t="shared" si="51"/>
        <v>3052</v>
      </c>
      <c r="AO74" s="32">
        <f t="shared" si="52"/>
        <v>1.3360883954681491E-2</v>
      </c>
      <c r="AP74" s="32"/>
      <c r="AQ74" s="31">
        <v>39233</v>
      </c>
      <c r="AR74" s="6">
        <v>152670</v>
      </c>
      <c r="AS74" s="6">
        <f t="shared" si="53"/>
        <v>235</v>
      </c>
      <c r="AT74" s="6">
        <f t="shared" si="54"/>
        <v>1601</v>
      </c>
      <c r="AU74" s="32">
        <f t="shared" si="55"/>
        <v>1.0597806300432167E-2</v>
      </c>
      <c r="AV74" s="32"/>
      <c r="AW74" s="31">
        <v>39233</v>
      </c>
      <c r="AX74" s="6">
        <v>66</v>
      </c>
      <c r="AY74" s="46">
        <f t="shared" si="49"/>
        <v>0.65953862104717476</v>
      </c>
      <c r="AZ74" s="34"/>
      <c r="BA74" s="31">
        <v>39233</v>
      </c>
      <c r="BB74" s="35">
        <v>145903</v>
      </c>
      <c r="BC74" s="15">
        <f t="shared" si="56"/>
        <v>317</v>
      </c>
      <c r="BD74" s="36">
        <f t="shared" si="57"/>
        <v>1814</v>
      </c>
      <c r="BE74" s="32">
        <f t="shared" si="58"/>
        <v>1.2589441248117561E-2</v>
      </c>
      <c r="BF74" s="72">
        <f t="shared" si="59"/>
        <v>1.5051226213392832E-2</v>
      </c>
      <c r="BG74" s="72"/>
      <c r="BH74" s="31">
        <v>39233</v>
      </c>
      <c r="BI74" s="35">
        <v>6766</v>
      </c>
      <c r="BJ74" s="35">
        <f t="shared" si="60"/>
        <v>-84</v>
      </c>
      <c r="BK74" s="35">
        <f t="shared" si="61"/>
        <v>-214</v>
      </c>
      <c r="BL74" s="32">
        <f t="shared" si="62"/>
        <v>-3.0659025787965644E-2</v>
      </c>
      <c r="BM74" s="32"/>
      <c r="BN74" s="31">
        <v>39233</v>
      </c>
      <c r="BO74" s="38">
        <v>4.4000000000000004</v>
      </c>
      <c r="BP74" s="38"/>
      <c r="BU74" s="31">
        <v>39233</v>
      </c>
      <c r="BV74" s="6">
        <v>137612</v>
      </c>
      <c r="BW74" s="6">
        <f t="shared" si="63"/>
        <v>139</v>
      </c>
      <c r="BX74" s="35">
        <f t="shared" si="64"/>
        <v>1721</v>
      </c>
      <c r="BY74" s="32">
        <f t="shared" si="65"/>
        <v>1.2664562038692706E-2</v>
      </c>
    </row>
    <row r="75" spans="37:77">
      <c r="AK75" s="31">
        <v>39202</v>
      </c>
      <c r="AL75" s="6">
        <v>231253</v>
      </c>
      <c r="AM75" s="6">
        <f t="shared" si="50"/>
        <v>219</v>
      </c>
      <c r="AN75" s="6">
        <f t="shared" si="51"/>
        <v>3054</v>
      </c>
      <c r="AO75" s="32">
        <f t="shared" si="52"/>
        <v>1.3383056016897488E-2</v>
      </c>
      <c r="AP75" s="32"/>
      <c r="AQ75" s="31">
        <v>39202</v>
      </c>
      <c r="AR75" s="6">
        <v>152435</v>
      </c>
      <c r="AS75" s="6">
        <f t="shared" si="53"/>
        <v>-616</v>
      </c>
      <c r="AT75" s="6">
        <f t="shared" si="54"/>
        <v>1554</v>
      </c>
      <c r="AU75" s="32">
        <f t="shared" si="55"/>
        <v>1.029950755893716E-2</v>
      </c>
      <c r="AV75" s="32"/>
      <c r="AW75" s="31">
        <v>39202</v>
      </c>
      <c r="AX75" s="6">
        <v>65.900000000000006</v>
      </c>
      <c r="AY75" s="46">
        <f t="shared" si="49"/>
        <v>0.65916982698602833</v>
      </c>
      <c r="AZ75" s="34"/>
      <c r="BA75" s="31">
        <v>39202</v>
      </c>
      <c r="BB75" s="35">
        <v>145586</v>
      </c>
      <c r="BC75" s="15">
        <f t="shared" si="56"/>
        <v>-734</v>
      </c>
      <c r="BD75" s="36">
        <f t="shared" si="57"/>
        <v>1825</v>
      </c>
      <c r="BE75" s="32">
        <f t="shared" si="58"/>
        <v>1.2694680754864018E-2</v>
      </c>
      <c r="BF75" s="72">
        <f t="shared" si="59"/>
        <v>1.5221425359096208E-2</v>
      </c>
      <c r="BG75" s="72"/>
      <c r="BH75" s="31">
        <v>39202</v>
      </c>
      <c r="BI75" s="35">
        <v>6850</v>
      </c>
      <c r="BJ75" s="35">
        <f t="shared" si="60"/>
        <v>119</v>
      </c>
      <c r="BK75" s="35">
        <f t="shared" si="61"/>
        <v>-270</v>
      </c>
      <c r="BL75" s="32">
        <f t="shared" si="62"/>
        <v>-3.7921348314606695E-2</v>
      </c>
      <c r="BM75" s="32"/>
      <c r="BN75" s="31">
        <v>39202</v>
      </c>
      <c r="BO75" s="38">
        <v>4.5</v>
      </c>
      <c r="BP75" s="38"/>
      <c r="BU75" s="31">
        <v>39202</v>
      </c>
      <c r="BV75" s="6">
        <v>137473</v>
      </c>
      <c r="BW75" s="6">
        <f t="shared" si="63"/>
        <v>72</v>
      </c>
      <c r="BX75" s="35">
        <f t="shared" si="64"/>
        <v>1596</v>
      </c>
      <c r="BY75" s="32">
        <f t="shared" si="65"/>
        <v>1.1745917263407346E-2</v>
      </c>
    </row>
    <row r="76" spans="37:77">
      <c r="AK76" s="31">
        <v>39172</v>
      </c>
      <c r="AL76" s="6">
        <v>231034</v>
      </c>
      <c r="AM76" s="6">
        <f t="shared" si="50"/>
        <v>200</v>
      </c>
      <c r="AN76" s="6">
        <f t="shared" si="51"/>
        <v>3059</v>
      </c>
      <c r="AO76" s="32">
        <f t="shared" si="52"/>
        <v>1.3418137953723042E-2</v>
      </c>
      <c r="AP76" s="32"/>
      <c r="AQ76" s="31">
        <v>39172</v>
      </c>
      <c r="AR76" s="6">
        <v>153051</v>
      </c>
      <c r="AS76" s="6">
        <f t="shared" si="53"/>
        <v>68</v>
      </c>
      <c r="AT76" s="6">
        <f t="shared" si="54"/>
        <v>2238</v>
      </c>
      <c r="AU76" s="32">
        <f t="shared" si="55"/>
        <v>1.4839569533130481E-2</v>
      </c>
      <c r="AV76" s="32"/>
      <c r="AW76" s="31">
        <v>39172</v>
      </c>
      <c r="AX76" s="6">
        <v>66.2</v>
      </c>
      <c r="AY76" s="46">
        <f t="shared" si="49"/>
        <v>0.66246093648553894</v>
      </c>
      <c r="AZ76" s="34"/>
      <c r="BA76" s="31">
        <v>39172</v>
      </c>
      <c r="BB76" s="35">
        <v>146320</v>
      </c>
      <c r="BC76" s="15">
        <f t="shared" si="56"/>
        <v>263</v>
      </c>
      <c r="BD76" s="36">
        <f t="shared" si="57"/>
        <v>2579</v>
      </c>
      <c r="BE76" s="32">
        <f t="shared" si="58"/>
        <v>1.7941992889989544E-2</v>
      </c>
      <c r="BF76" s="72">
        <f t="shared" si="59"/>
        <v>1.9944733416570437E-2</v>
      </c>
      <c r="BG76" s="72"/>
      <c r="BH76" s="31">
        <v>39172</v>
      </c>
      <c r="BI76" s="35">
        <v>6731</v>
      </c>
      <c r="BJ76" s="35">
        <f t="shared" si="60"/>
        <v>-196</v>
      </c>
      <c r="BK76" s="35">
        <f t="shared" si="61"/>
        <v>-341</v>
      </c>
      <c r="BL76" s="32">
        <f t="shared" si="62"/>
        <v>-4.8218325791855254E-2</v>
      </c>
      <c r="BM76" s="32"/>
      <c r="BN76" s="31">
        <v>39172</v>
      </c>
      <c r="BO76" s="38">
        <v>4.4000000000000004</v>
      </c>
      <c r="BP76" s="38"/>
      <c r="BU76" s="31">
        <v>39172</v>
      </c>
      <c r="BV76" s="6">
        <v>137401</v>
      </c>
      <c r="BW76" s="6">
        <f t="shared" si="63"/>
        <v>190</v>
      </c>
      <c r="BX76" s="35">
        <f t="shared" si="64"/>
        <v>1705</v>
      </c>
      <c r="BY76" s="32">
        <f t="shared" si="65"/>
        <v>1.2564850843060915E-2</v>
      </c>
    </row>
    <row r="77" spans="37:77">
      <c r="AK77" s="31">
        <v>39141</v>
      </c>
      <c r="AL77" s="6">
        <v>230834</v>
      </c>
      <c r="AM77" s="6">
        <f t="shared" si="50"/>
        <v>184</v>
      </c>
      <c r="AN77" s="6">
        <f t="shared" si="51"/>
        <v>3071</v>
      </c>
      <c r="AO77" s="32">
        <f t="shared" si="52"/>
        <v>1.3483313795480401E-2</v>
      </c>
      <c r="AP77" s="32"/>
      <c r="AQ77" s="31">
        <v>39141</v>
      </c>
      <c r="AR77" s="6">
        <v>152983</v>
      </c>
      <c r="AS77" s="6">
        <f t="shared" si="53"/>
        <v>-161</v>
      </c>
      <c r="AT77" s="6">
        <f t="shared" si="54"/>
        <v>2342</v>
      </c>
      <c r="AU77" s="32">
        <f t="shared" si="55"/>
        <v>1.5546896263301413E-2</v>
      </c>
      <c r="AV77" s="32"/>
      <c r="AW77" s="31">
        <v>39141</v>
      </c>
      <c r="AX77" s="6">
        <v>66.3</v>
      </c>
      <c r="AY77" s="46">
        <f t="shared" si="49"/>
        <v>0.66274032421567008</v>
      </c>
      <c r="AZ77" s="34"/>
      <c r="BA77" s="31">
        <v>39141</v>
      </c>
      <c r="BB77" s="35">
        <v>146057</v>
      </c>
      <c r="BC77" s="15">
        <f t="shared" si="56"/>
        <v>29</v>
      </c>
      <c r="BD77" s="36">
        <f t="shared" si="57"/>
        <v>2600</v>
      </c>
      <c r="BE77" s="32">
        <f t="shared" si="58"/>
        <v>1.8123897753333784E-2</v>
      </c>
      <c r="BF77" s="72">
        <f t="shared" si="59"/>
        <v>2.0003288763406957E-2</v>
      </c>
      <c r="BG77" s="72"/>
      <c r="BH77" s="31">
        <v>39141</v>
      </c>
      <c r="BI77" s="35">
        <v>6927</v>
      </c>
      <c r="BJ77" s="35">
        <f t="shared" si="60"/>
        <v>-189</v>
      </c>
      <c r="BK77" s="35">
        <f t="shared" si="61"/>
        <v>-257</v>
      </c>
      <c r="BL77" s="32">
        <f t="shared" si="62"/>
        <v>-3.5773942093541233E-2</v>
      </c>
      <c r="BM77" s="32"/>
      <c r="BN77" s="31">
        <v>39141</v>
      </c>
      <c r="BO77" s="38">
        <v>4.5</v>
      </c>
      <c r="BP77" s="38"/>
      <c r="BU77" s="31">
        <v>39141</v>
      </c>
      <c r="BV77" s="6">
        <v>137211</v>
      </c>
      <c r="BW77" s="6">
        <f t="shared" si="63"/>
        <v>93</v>
      </c>
      <c r="BX77" s="35">
        <f t="shared" si="64"/>
        <v>1798</v>
      </c>
      <c r="BY77" s="32">
        <f t="shared" si="65"/>
        <v>1.3277897986160747E-2</v>
      </c>
    </row>
    <row r="78" spans="37:77">
      <c r="AK78" s="31">
        <v>39113</v>
      </c>
      <c r="AL78" s="6">
        <v>230650</v>
      </c>
      <c r="AM78" s="6">
        <f t="shared" si="50"/>
        <v>542</v>
      </c>
      <c r="AN78" s="6">
        <f t="shared" si="51"/>
        <v>3097</v>
      </c>
      <c r="AO78" s="32">
        <f t="shared" si="52"/>
        <v>1.3610016128110747E-2</v>
      </c>
      <c r="AP78" s="32"/>
      <c r="AQ78" s="31">
        <v>39113</v>
      </c>
      <c r="AR78" s="6">
        <v>153144</v>
      </c>
      <c r="AS78" s="6">
        <f t="shared" si="53"/>
        <v>412</v>
      </c>
      <c r="AT78" s="6">
        <f t="shared" si="54"/>
        <v>2930</v>
      </c>
      <c r="AU78" s="32">
        <f t="shared" si="55"/>
        <v>1.9505505478850216E-2</v>
      </c>
      <c r="AV78" s="32"/>
      <c r="AW78" s="31">
        <v>39113</v>
      </c>
      <c r="AX78" s="6">
        <v>66.400000000000006</v>
      </c>
      <c r="AY78" s="46">
        <f t="shared" si="49"/>
        <v>0.66396704964231523</v>
      </c>
      <c r="AZ78" s="34"/>
      <c r="BA78" s="31">
        <v>39113</v>
      </c>
      <c r="BB78" s="35">
        <v>146028</v>
      </c>
      <c r="BC78" s="15">
        <f t="shared" si="56"/>
        <v>58</v>
      </c>
      <c r="BD78" s="36">
        <f t="shared" si="57"/>
        <v>2878</v>
      </c>
      <c r="BE78" s="32">
        <f t="shared" si="58"/>
        <v>2.0104785190359742E-2</v>
      </c>
      <c r="BF78" s="72">
        <f t="shared" si="59"/>
        <v>2.0409268063110941E-2</v>
      </c>
      <c r="BG78" s="72"/>
      <c r="BH78" s="31">
        <v>39113</v>
      </c>
      <c r="BI78" s="35">
        <v>7116</v>
      </c>
      <c r="BJ78" s="35">
        <f t="shared" si="60"/>
        <v>354</v>
      </c>
      <c r="BK78" s="35">
        <f t="shared" si="61"/>
        <v>52</v>
      </c>
      <c r="BL78" s="32">
        <f t="shared" si="62"/>
        <v>7.361268403170973E-3</v>
      </c>
      <c r="BM78" s="32"/>
      <c r="BN78" s="31">
        <v>39113</v>
      </c>
      <c r="BO78" s="38">
        <v>4.5999999999999996</v>
      </c>
      <c r="BP78" s="38"/>
      <c r="BU78" s="31">
        <v>39113</v>
      </c>
      <c r="BV78" s="6">
        <v>137118</v>
      </c>
      <c r="BW78" s="6">
        <f t="shared" si="63"/>
        <v>236</v>
      </c>
      <c r="BX78" s="35">
        <f t="shared" si="64"/>
        <v>2021</v>
      </c>
      <c r="BY78" s="32">
        <f t="shared" si="65"/>
        <v>1.4959621605217022E-2</v>
      </c>
    </row>
    <row r="79" spans="37:77">
      <c r="AK79" s="31">
        <v>39082</v>
      </c>
      <c r="AL79" s="6">
        <v>230108</v>
      </c>
      <c r="AM79" s="6">
        <f t="shared" si="50"/>
        <v>203</v>
      </c>
      <c r="AN79" s="6">
        <f t="shared" si="51"/>
        <v>2683</v>
      </c>
      <c r="AO79" s="32">
        <f t="shared" si="52"/>
        <v>1.1797295811805997E-2</v>
      </c>
      <c r="AP79" s="32"/>
      <c r="AQ79" s="31">
        <v>39082</v>
      </c>
      <c r="AR79" s="6">
        <v>152732</v>
      </c>
      <c r="AS79" s="6">
        <f t="shared" si="53"/>
        <v>326</v>
      </c>
      <c r="AT79" s="6">
        <f t="shared" si="54"/>
        <v>2702</v>
      </c>
      <c r="AU79" s="32">
        <f t="shared" si="55"/>
        <v>1.8009731387055972E-2</v>
      </c>
      <c r="AV79" s="32"/>
      <c r="AW79" s="31">
        <v>39082</v>
      </c>
      <c r="AX79" s="6">
        <v>66.400000000000006</v>
      </c>
      <c r="AY79" s="46">
        <f t="shared" si="49"/>
        <v>0.66374050445877586</v>
      </c>
      <c r="AZ79" s="34"/>
      <c r="BA79" s="31">
        <v>39082</v>
      </c>
      <c r="BB79" s="35">
        <v>145970</v>
      </c>
      <c r="BC79" s="15">
        <f t="shared" si="56"/>
        <v>436</v>
      </c>
      <c r="BD79" s="36">
        <f t="shared" si="57"/>
        <v>3218</v>
      </c>
      <c r="BE79" s="32">
        <f t="shared" si="58"/>
        <v>2.2542591347231467E-2</v>
      </c>
      <c r="BF79" s="72">
        <f t="shared" si="59"/>
        <v>2.0645069090208024E-2</v>
      </c>
      <c r="BG79" s="72"/>
      <c r="BH79" s="31">
        <v>39082</v>
      </c>
      <c r="BI79" s="35">
        <v>6762</v>
      </c>
      <c r="BJ79" s="35">
        <f t="shared" si="60"/>
        <v>-110</v>
      </c>
      <c r="BK79" s="35">
        <f t="shared" si="61"/>
        <v>-517</v>
      </c>
      <c r="BL79" s="32">
        <f t="shared" si="62"/>
        <v>-7.1026239868113739E-2</v>
      </c>
      <c r="BM79" s="32"/>
      <c r="BN79" s="31">
        <v>39082</v>
      </c>
      <c r="BO79" s="38">
        <v>4.4000000000000004</v>
      </c>
      <c r="BP79" s="38"/>
      <c r="BU79" s="31">
        <v>39082</v>
      </c>
      <c r="BV79" s="6">
        <v>136882</v>
      </c>
      <c r="BW79" s="6">
        <f t="shared" si="63"/>
        <v>171</v>
      </c>
      <c r="BX79" s="35">
        <f t="shared" si="64"/>
        <v>2068</v>
      </c>
      <c r="BY79" s="32">
        <f t="shared" si="65"/>
        <v>1.5339653151749788E-2</v>
      </c>
    </row>
    <row r="80" spans="37:77">
      <c r="AK80" s="31">
        <v>39051</v>
      </c>
      <c r="AL80" s="6">
        <v>229905</v>
      </c>
      <c r="AM80" s="6">
        <f t="shared" si="50"/>
        <v>230</v>
      </c>
      <c r="AN80" s="6">
        <f t="shared" si="51"/>
        <v>2701</v>
      </c>
      <c r="AO80" s="32">
        <f t="shared" si="52"/>
        <v>1.1887994929666634E-2</v>
      </c>
      <c r="AP80" s="32"/>
      <c r="AQ80" s="31">
        <v>39051</v>
      </c>
      <c r="AR80" s="6">
        <v>152406</v>
      </c>
      <c r="AS80" s="6">
        <f t="shared" si="53"/>
        <v>365</v>
      </c>
      <c r="AT80" s="6">
        <f t="shared" si="54"/>
        <v>2341</v>
      </c>
      <c r="AU80" s="32">
        <f t="shared" si="55"/>
        <v>1.5599906707093547E-2</v>
      </c>
      <c r="AV80" s="32"/>
      <c r="AW80" s="31">
        <v>39051</v>
      </c>
      <c r="AX80" s="6">
        <v>66.3</v>
      </c>
      <c r="AY80" s="46">
        <f t="shared" si="49"/>
        <v>0.66290859267958502</v>
      </c>
      <c r="AZ80" s="34"/>
      <c r="BA80" s="31">
        <v>39051</v>
      </c>
      <c r="BB80" s="35">
        <v>145534</v>
      </c>
      <c r="BC80" s="15">
        <f t="shared" si="56"/>
        <v>220</v>
      </c>
      <c r="BD80" s="36">
        <f t="shared" si="57"/>
        <v>3035</v>
      </c>
      <c r="BE80" s="32">
        <f t="shared" si="58"/>
        <v>2.12983950764567E-2</v>
      </c>
      <c r="BF80" s="72">
        <f t="shared" si="59"/>
        <v>1.8735854554152054E-2</v>
      </c>
      <c r="BG80" s="72"/>
      <c r="BH80" s="31">
        <v>39051</v>
      </c>
      <c r="BI80" s="35">
        <v>6872</v>
      </c>
      <c r="BJ80" s="35">
        <f t="shared" si="60"/>
        <v>145</v>
      </c>
      <c r="BK80" s="35">
        <f t="shared" si="61"/>
        <v>-694</v>
      </c>
      <c r="BL80" s="32">
        <f t="shared" si="62"/>
        <v>-9.1726143272535032E-2</v>
      </c>
      <c r="BM80" s="32"/>
      <c r="BN80" s="31">
        <v>39051</v>
      </c>
      <c r="BO80" s="38">
        <v>4.5</v>
      </c>
      <c r="BP80" s="38"/>
      <c r="BU80" s="31">
        <v>39051</v>
      </c>
      <c r="BV80" s="6">
        <v>136711</v>
      </c>
      <c r="BW80" s="6">
        <f t="shared" si="63"/>
        <v>204</v>
      </c>
      <c r="BX80" s="35">
        <f t="shared" si="64"/>
        <v>2057</v>
      </c>
      <c r="BY80" s="32">
        <f t="shared" si="65"/>
        <v>1.5276189344542335E-2</v>
      </c>
    </row>
    <row r="81" spans="2:77">
      <c r="AK81" s="31">
        <v>39021</v>
      </c>
      <c r="AL81" s="6">
        <v>229675</v>
      </c>
      <c r="AM81" s="6">
        <f t="shared" si="50"/>
        <v>255</v>
      </c>
      <c r="AN81" s="6">
        <f t="shared" si="51"/>
        <v>2716</v>
      </c>
      <c r="AO81" s="32">
        <f t="shared" si="52"/>
        <v>1.1966919135174114E-2</v>
      </c>
      <c r="AP81" s="32"/>
      <c r="AQ81" s="31">
        <v>39021</v>
      </c>
      <c r="AR81" s="6">
        <v>152041</v>
      </c>
      <c r="AS81" s="6">
        <f t="shared" si="53"/>
        <v>379</v>
      </c>
      <c r="AT81" s="6">
        <f t="shared" si="54"/>
        <v>2040</v>
      </c>
      <c r="AU81" s="32">
        <f t="shared" si="55"/>
        <v>1.3599909333937843E-2</v>
      </c>
      <c r="AV81" s="32"/>
      <c r="AW81" s="31">
        <v>39021</v>
      </c>
      <c r="AX81" s="6">
        <v>66.2</v>
      </c>
      <c r="AY81" s="46">
        <f t="shared" si="49"/>
        <v>0.66198323718297591</v>
      </c>
      <c r="AZ81" s="34"/>
      <c r="BA81" s="31">
        <v>39021</v>
      </c>
      <c r="BB81" s="35">
        <v>145314</v>
      </c>
      <c r="BC81" s="15">
        <f t="shared" si="56"/>
        <v>499</v>
      </c>
      <c r="BD81" s="36">
        <f t="shared" si="57"/>
        <v>2766</v>
      </c>
      <c r="BE81" s="32">
        <f t="shared" si="58"/>
        <v>1.9403990234868163E-2</v>
      </c>
      <c r="BF81" s="72">
        <f t="shared" si="59"/>
        <v>1.9778427144457211E-2</v>
      </c>
      <c r="BG81" s="72"/>
      <c r="BH81" s="31">
        <v>39021</v>
      </c>
      <c r="BI81" s="35">
        <v>6727</v>
      </c>
      <c r="BJ81" s="35">
        <f t="shared" si="60"/>
        <v>-120</v>
      </c>
      <c r="BK81" s="35">
        <f t="shared" si="61"/>
        <v>-726</v>
      </c>
      <c r="BL81" s="32">
        <f t="shared" si="62"/>
        <v>-9.7410438749496842E-2</v>
      </c>
      <c r="BM81" s="32"/>
      <c r="BN81" s="31">
        <v>39021</v>
      </c>
      <c r="BO81" s="38">
        <v>4.4000000000000004</v>
      </c>
      <c r="BP81" s="38"/>
      <c r="BU81" s="31">
        <v>39021</v>
      </c>
      <c r="BV81" s="6">
        <v>136507</v>
      </c>
      <c r="BW81" s="6">
        <f t="shared" si="63"/>
        <v>-9</v>
      </c>
      <c r="BX81" s="35">
        <f t="shared" si="64"/>
        <v>2187</v>
      </c>
      <c r="BY81" s="32">
        <f t="shared" si="65"/>
        <v>1.6282013103037452E-2</v>
      </c>
    </row>
    <row r="82" spans="2:77">
      <c r="AK82" s="31">
        <v>38990</v>
      </c>
      <c r="AL82" s="6">
        <v>229420</v>
      </c>
      <c r="AM82" s="6">
        <f t="shared" si="50"/>
        <v>253</v>
      </c>
      <c r="AN82" s="6">
        <f t="shared" si="51"/>
        <v>2727</v>
      </c>
      <c r="AO82" s="32">
        <f t="shared" si="52"/>
        <v>1.2029484809852997E-2</v>
      </c>
      <c r="AP82" s="32"/>
      <c r="AQ82" s="31">
        <v>38990</v>
      </c>
      <c r="AR82" s="6">
        <v>151662</v>
      </c>
      <c r="AS82" s="6">
        <f t="shared" si="53"/>
        <v>-54</v>
      </c>
      <c r="AT82" s="6">
        <f t="shared" si="54"/>
        <v>1708</v>
      </c>
      <c r="AU82" s="32">
        <f t="shared" si="55"/>
        <v>1.1390159648958953E-2</v>
      </c>
      <c r="AV82" s="32"/>
      <c r="AW82" s="31">
        <v>38990</v>
      </c>
      <c r="AX82" s="6">
        <v>66.099999999999994</v>
      </c>
      <c r="AY82" s="46">
        <f t="shared" si="49"/>
        <v>0.66106703861912652</v>
      </c>
      <c r="AZ82" s="34"/>
      <c r="BA82" s="31">
        <v>38990</v>
      </c>
      <c r="BB82" s="35">
        <v>144815</v>
      </c>
      <c r="BC82" s="15">
        <f t="shared" si="56"/>
        <v>190</v>
      </c>
      <c r="BD82" s="36">
        <f t="shared" si="57"/>
        <v>2414</v>
      </c>
      <c r="BE82" s="32">
        <f t="shared" si="58"/>
        <v>1.6952128145167444E-2</v>
      </c>
      <c r="BF82" s="72">
        <f t="shared" si="59"/>
        <v>1.8921481925143424E-2</v>
      </c>
      <c r="BG82" s="72"/>
      <c r="BH82" s="31">
        <v>38990</v>
      </c>
      <c r="BI82" s="35">
        <v>6847</v>
      </c>
      <c r="BJ82" s="35">
        <f t="shared" si="60"/>
        <v>-244</v>
      </c>
      <c r="BK82" s="35">
        <f t="shared" si="61"/>
        <v>-706</v>
      </c>
      <c r="BL82" s="32">
        <f t="shared" si="62"/>
        <v>-9.3472792267973004E-2</v>
      </c>
      <c r="BM82" s="32"/>
      <c r="BN82" s="31">
        <v>38990</v>
      </c>
      <c r="BO82" s="38">
        <v>4.5</v>
      </c>
      <c r="BP82" s="38"/>
      <c r="BU82" s="31">
        <v>38990</v>
      </c>
      <c r="BV82" s="6">
        <v>136516</v>
      </c>
      <c r="BW82" s="6">
        <f t="shared" si="63"/>
        <v>157</v>
      </c>
      <c r="BX82" s="35">
        <f t="shared" si="64"/>
        <v>2276</v>
      </c>
      <c r="BY82" s="32">
        <f t="shared" si="65"/>
        <v>1.6954707985697315E-2</v>
      </c>
    </row>
    <row r="83" spans="2:77">
      <c r="AK83" s="31">
        <v>38960</v>
      </c>
      <c r="AL83" s="6">
        <v>229167</v>
      </c>
      <c r="AM83" s="6">
        <f t="shared" si="50"/>
        <v>255</v>
      </c>
      <c r="AN83" s="6">
        <f t="shared" si="51"/>
        <v>2746</v>
      </c>
      <c r="AO83" s="32">
        <f t="shared" si="52"/>
        <v>1.2127850331903778E-2</v>
      </c>
      <c r="AP83" s="32"/>
      <c r="AQ83" s="31">
        <v>38960</v>
      </c>
      <c r="AR83" s="6">
        <v>151716</v>
      </c>
      <c r="AS83" s="6">
        <f t="shared" si="53"/>
        <v>339</v>
      </c>
      <c r="AT83" s="6">
        <f t="shared" si="54"/>
        <v>1937</v>
      </c>
      <c r="AU83" s="32">
        <f t="shared" si="55"/>
        <v>1.2932387050254013E-2</v>
      </c>
      <c r="AV83" s="32"/>
      <c r="AW83" s="31">
        <v>38960</v>
      </c>
      <c r="AX83" s="6">
        <v>66.2</v>
      </c>
      <c r="AY83" s="46">
        <f t="shared" si="49"/>
        <v>0.66203249158910316</v>
      </c>
      <c r="AZ83" s="34"/>
      <c r="BA83" s="31">
        <v>38960</v>
      </c>
      <c r="BB83" s="35">
        <v>144625</v>
      </c>
      <c r="BC83" s="15">
        <f t="shared" si="56"/>
        <v>423</v>
      </c>
      <c r="BD83" s="36">
        <f t="shared" si="57"/>
        <v>2191</v>
      </c>
      <c r="BE83" s="32">
        <f t="shared" si="58"/>
        <v>1.5382563152056328E-2</v>
      </c>
      <c r="BF83" s="72">
        <f t="shared" si="59"/>
        <v>1.7940398525581491E-2</v>
      </c>
      <c r="BG83" s="72"/>
      <c r="BH83" s="31">
        <v>38960</v>
      </c>
      <c r="BI83" s="35">
        <v>7091</v>
      </c>
      <c r="BJ83" s="35">
        <f t="shared" si="60"/>
        <v>-84</v>
      </c>
      <c r="BK83" s="35">
        <f t="shared" si="61"/>
        <v>-254</v>
      </c>
      <c r="BL83" s="32">
        <f t="shared" si="62"/>
        <v>-3.4581347855684119E-2</v>
      </c>
      <c r="BM83" s="32"/>
      <c r="BN83" s="31">
        <v>38960</v>
      </c>
      <c r="BO83" s="38">
        <v>4.7</v>
      </c>
      <c r="BP83" s="38"/>
      <c r="BU83" s="31">
        <v>38960</v>
      </c>
      <c r="BV83" s="6">
        <v>136359</v>
      </c>
      <c r="BW83" s="6">
        <f t="shared" si="63"/>
        <v>183</v>
      </c>
      <c r="BX83" s="35">
        <f t="shared" si="64"/>
        <v>2185</v>
      </c>
      <c r="BY83" s="32">
        <f t="shared" si="65"/>
        <v>1.628482418352295E-2</v>
      </c>
    </row>
    <row r="84" spans="2:77">
      <c r="AK84" s="31">
        <v>38929</v>
      </c>
      <c r="AL84" s="6">
        <v>228912</v>
      </c>
      <c r="AM84" s="6">
        <f t="shared" si="50"/>
        <v>241</v>
      </c>
      <c r="AN84" s="6">
        <f t="shared" si="51"/>
        <v>2759</v>
      </c>
      <c r="AO84" s="32">
        <f t="shared" si="52"/>
        <v>1.2199705509102321E-2</v>
      </c>
      <c r="AP84" s="32"/>
      <c r="AQ84" s="31">
        <v>38929</v>
      </c>
      <c r="AR84" s="6">
        <v>151377</v>
      </c>
      <c r="AS84" s="6">
        <f t="shared" si="53"/>
        <v>23</v>
      </c>
      <c r="AT84" s="6">
        <f t="shared" si="54"/>
        <v>1945</v>
      </c>
      <c r="AU84" s="32">
        <f t="shared" si="55"/>
        <v>1.3015953744847097E-2</v>
      </c>
      <c r="AV84" s="32"/>
      <c r="AW84" s="31">
        <v>38929</v>
      </c>
      <c r="AX84" s="6">
        <v>66.099999999999994</v>
      </c>
      <c r="AY84" s="46">
        <f t="shared" si="49"/>
        <v>0.66128905430907947</v>
      </c>
      <c r="AZ84" s="34"/>
      <c r="BA84" s="31">
        <v>38929</v>
      </c>
      <c r="BB84" s="35">
        <v>144202</v>
      </c>
      <c r="BC84" s="15">
        <f t="shared" si="56"/>
        <v>-151</v>
      </c>
      <c r="BD84" s="36">
        <f t="shared" si="57"/>
        <v>2176</v>
      </c>
      <c r="BE84" s="32">
        <f t="shared" si="58"/>
        <v>1.5321138383112887E-2</v>
      </c>
      <c r="BF84" s="72">
        <f t="shared" si="59"/>
        <v>1.6510063301447775E-2</v>
      </c>
      <c r="BG84" s="72"/>
      <c r="BH84" s="31">
        <v>38929</v>
      </c>
      <c r="BI84" s="35">
        <v>7175</v>
      </c>
      <c r="BJ84" s="35">
        <f t="shared" si="60"/>
        <v>174</v>
      </c>
      <c r="BK84" s="35">
        <f t="shared" si="61"/>
        <v>-231</v>
      </c>
      <c r="BL84" s="32">
        <f t="shared" si="62"/>
        <v>-3.1190926275992403E-2</v>
      </c>
      <c r="BM84" s="32"/>
      <c r="BN84" s="31">
        <v>38929</v>
      </c>
      <c r="BO84" s="38">
        <v>4.7</v>
      </c>
      <c r="BP84" s="38"/>
      <c r="BU84" s="31">
        <v>38929</v>
      </c>
      <c r="BV84" s="6">
        <v>136176</v>
      </c>
      <c r="BW84" s="6">
        <f t="shared" si="63"/>
        <v>209</v>
      </c>
      <c r="BX84" s="35">
        <f t="shared" si="64"/>
        <v>2195</v>
      </c>
      <c r="BY84" s="32">
        <f t="shared" si="65"/>
        <v>1.6382919966263954E-2</v>
      </c>
    </row>
    <row r="85" spans="2:77">
      <c r="AK85" s="31">
        <v>38898</v>
      </c>
      <c r="AL85" s="6">
        <v>228671</v>
      </c>
      <c r="AM85" s="6">
        <f t="shared" si="50"/>
        <v>243</v>
      </c>
      <c r="AN85" s="6">
        <f t="shared" si="51"/>
        <v>2760</v>
      </c>
      <c r="AO85" s="32">
        <f t="shared" si="52"/>
        <v>1.2217200578989118E-2</v>
      </c>
      <c r="AP85" s="32"/>
      <c r="AQ85" s="31">
        <v>38898</v>
      </c>
      <c r="AR85" s="6">
        <v>151354</v>
      </c>
      <c r="AS85" s="6">
        <f t="shared" si="53"/>
        <v>285</v>
      </c>
      <c r="AT85" s="6">
        <f t="shared" si="54"/>
        <v>2116</v>
      </c>
      <c r="AU85" s="32">
        <f t="shared" si="55"/>
        <v>1.4178694434393346E-2</v>
      </c>
      <c r="AV85" s="32"/>
      <c r="AW85" s="31">
        <v>38898</v>
      </c>
      <c r="AX85" s="6">
        <v>66.2</v>
      </c>
      <c r="AY85" s="46">
        <f t="shared" si="49"/>
        <v>0.66188541616558283</v>
      </c>
      <c r="AZ85" s="34"/>
      <c r="BA85" s="31">
        <v>38898</v>
      </c>
      <c r="BB85" s="35">
        <v>144353</v>
      </c>
      <c r="BC85" s="15">
        <f t="shared" si="56"/>
        <v>264</v>
      </c>
      <c r="BD85" s="36">
        <f t="shared" si="57"/>
        <v>2639</v>
      </c>
      <c r="BE85" s="32">
        <f t="shared" si="58"/>
        <v>1.8622013350833466E-2</v>
      </c>
      <c r="BF85" s="72">
        <f t="shared" si="59"/>
        <v>1.8436274325983604E-2</v>
      </c>
      <c r="BG85" s="72"/>
      <c r="BH85" s="31">
        <v>38898</v>
      </c>
      <c r="BI85" s="35">
        <v>7001</v>
      </c>
      <c r="BJ85" s="35">
        <f t="shared" si="60"/>
        <v>21</v>
      </c>
      <c r="BK85" s="35">
        <f t="shared" si="61"/>
        <v>-523</v>
      </c>
      <c r="BL85" s="32">
        <f t="shared" si="62"/>
        <v>-6.9510898458266857E-2</v>
      </c>
      <c r="BM85" s="32"/>
      <c r="BN85" s="31">
        <v>38898</v>
      </c>
      <c r="BO85" s="38">
        <v>4.5999999999999996</v>
      </c>
      <c r="BP85" s="38"/>
      <c r="BU85" s="31">
        <v>38898</v>
      </c>
      <c r="BV85" s="6">
        <v>135967</v>
      </c>
      <c r="BW85" s="6">
        <f t="shared" si="63"/>
        <v>76</v>
      </c>
      <c r="BX85" s="35">
        <f t="shared" si="64"/>
        <v>2360</v>
      </c>
      <c r="BY85" s="32">
        <f t="shared" si="65"/>
        <v>1.7663745163052802E-2</v>
      </c>
    </row>
    <row r="86" spans="2:77">
      <c r="AK86" s="31">
        <v>38868</v>
      </c>
      <c r="AL86" s="6">
        <v>228428</v>
      </c>
      <c r="AM86" s="6">
        <f t="shared" si="50"/>
        <v>229</v>
      </c>
      <c r="AN86" s="6">
        <f t="shared" si="51"/>
        <v>2758</v>
      </c>
      <c r="AO86" s="32">
        <f t="shared" si="52"/>
        <v>1.2221385208490254E-2</v>
      </c>
      <c r="AP86" s="32"/>
      <c r="AQ86" s="31">
        <v>38868</v>
      </c>
      <c r="AR86" s="6">
        <v>151069</v>
      </c>
      <c r="AS86" s="6">
        <f t="shared" si="53"/>
        <v>188</v>
      </c>
      <c r="AT86" s="6">
        <f t="shared" si="54"/>
        <v>1808</v>
      </c>
      <c r="AU86" s="32">
        <f t="shared" si="55"/>
        <v>1.2113010096408194E-2</v>
      </c>
      <c r="AV86" s="32"/>
      <c r="AW86" s="31">
        <v>38868</v>
      </c>
      <c r="AX86" s="6">
        <v>66.099999999999994</v>
      </c>
      <c r="AY86" s="46">
        <f t="shared" si="49"/>
        <v>0.66134186702155606</v>
      </c>
      <c r="AZ86" s="34"/>
      <c r="BA86" s="31">
        <v>38868</v>
      </c>
      <c r="BB86" s="35">
        <v>144089</v>
      </c>
      <c r="BC86" s="15">
        <f t="shared" si="56"/>
        <v>328</v>
      </c>
      <c r="BD86" s="36">
        <f t="shared" si="57"/>
        <v>2480</v>
      </c>
      <c r="BE86" s="32">
        <f t="shared" si="58"/>
        <v>1.7513011178668103E-2</v>
      </c>
      <c r="BF86" s="72">
        <f t="shared" si="59"/>
        <v>1.868434242279704E-2</v>
      </c>
      <c r="BG86" s="72"/>
      <c r="BH86" s="31">
        <v>38868</v>
      </c>
      <c r="BI86" s="35">
        <v>6980</v>
      </c>
      <c r="BJ86" s="35">
        <f t="shared" si="60"/>
        <v>-140</v>
      </c>
      <c r="BK86" s="35">
        <f t="shared" si="61"/>
        <v>-671</v>
      </c>
      <c r="BL86" s="32">
        <f t="shared" si="62"/>
        <v>-8.7700954123643982E-2</v>
      </c>
      <c r="BM86" s="32"/>
      <c r="BN86" s="31">
        <v>38868</v>
      </c>
      <c r="BO86" s="38">
        <v>4.5999999999999996</v>
      </c>
      <c r="BP86" s="38"/>
      <c r="BU86" s="31">
        <v>38868</v>
      </c>
      <c r="BV86" s="6">
        <v>135891</v>
      </c>
      <c r="BW86" s="6">
        <f t="shared" si="63"/>
        <v>14</v>
      </c>
      <c r="BX86" s="35">
        <f t="shared" si="64"/>
        <v>2527</v>
      </c>
      <c r="BY86" s="32">
        <f t="shared" si="65"/>
        <v>1.8948141927356721E-2</v>
      </c>
    </row>
    <row r="87" spans="2:77">
      <c r="AK87" s="31">
        <v>38837</v>
      </c>
      <c r="AL87" s="6">
        <v>228199</v>
      </c>
      <c r="AM87" s="6">
        <f t="shared" si="50"/>
        <v>224</v>
      </c>
      <c r="AN87" s="6">
        <f t="shared" si="51"/>
        <v>2758</v>
      </c>
      <c r="AO87" s="32">
        <f t="shared" si="52"/>
        <v>1.2233799530697587E-2</v>
      </c>
      <c r="AP87" s="32"/>
      <c r="AQ87" s="31">
        <v>38837</v>
      </c>
      <c r="AR87" s="6">
        <v>150881</v>
      </c>
      <c r="AS87" s="6">
        <f t="shared" si="53"/>
        <v>68</v>
      </c>
      <c r="AT87" s="6">
        <f t="shared" si="54"/>
        <v>1955</v>
      </c>
      <c r="AU87" s="32">
        <f t="shared" si="55"/>
        <v>1.3127324980191535E-2</v>
      </c>
      <c r="AV87" s="32"/>
      <c r="AW87" s="31">
        <v>38837</v>
      </c>
      <c r="AX87" s="6">
        <v>66.099999999999994</v>
      </c>
      <c r="AY87" s="46">
        <f t="shared" si="49"/>
        <v>0.66118168791274279</v>
      </c>
      <c r="AZ87" s="34"/>
      <c r="BA87" s="31">
        <v>38837</v>
      </c>
      <c r="BB87" s="35">
        <v>143761</v>
      </c>
      <c r="BC87" s="15">
        <f t="shared" si="56"/>
        <v>20</v>
      </c>
      <c r="BD87" s="36">
        <f t="shared" si="57"/>
        <v>2507</v>
      </c>
      <c r="BE87" s="32">
        <f t="shared" si="58"/>
        <v>1.7748169963328397E-2</v>
      </c>
      <c r="BF87" s="72">
        <f t="shared" si="59"/>
        <v>1.8154442639581658E-2</v>
      </c>
      <c r="BG87" s="72"/>
      <c r="BH87" s="31">
        <v>38837</v>
      </c>
      <c r="BI87" s="35">
        <v>7120</v>
      </c>
      <c r="BJ87" s="35">
        <f t="shared" si="60"/>
        <v>48</v>
      </c>
      <c r="BK87" s="35">
        <f t="shared" si="61"/>
        <v>-552</v>
      </c>
      <c r="BL87" s="32">
        <f t="shared" si="62"/>
        <v>-7.1949947862356645E-2</v>
      </c>
      <c r="BM87" s="32"/>
      <c r="BN87" s="31">
        <v>38837</v>
      </c>
      <c r="BO87" s="38">
        <v>4.7</v>
      </c>
      <c r="BP87" s="38"/>
      <c r="BU87" s="31">
        <v>38837</v>
      </c>
      <c r="BV87" s="6">
        <v>135877</v>
      </c>
      <c r="BW87" s="6">
        <f t="shared" si="63"/>
        <v>181</v>
      </c>
      <c r="BX87" s="35">
        <f t="shared" si="64"/>
        <v>2683</v>
      </c>
      <c r="BY87" s="32">
        <f t="shared" si="65"/>
        <v>2.0143550009760203E-2</v>
      </c>
    </row>
    <row r="88" spans="2:77">
      <c r="AK88" s="31">
        <v>38807</v>
      </c>
      <c r="AL88" s="6">
        <v>227975</v>
      </c>
      <c r="AM88" s="6">
        <f t="shared" si="50"/>
        <v>212</v>
      </c>
      <c r="AN88" s="6">
        <f t="shared" si="51"/>
        <v>2739</v>
      </c>
      <c r="AO88" s="32">
        <f t="shared" si="52"/>
        <v>1.2160578237937036E-2</v>
      </c>
      <c r="AP88" s="32"/>
      <c r="AQ88" s="31">
        <v>38807</v>
      </c>
      <c r="AR88" s="6">
        <v>150813</v>
      </c>
      <c r="AS88" s="6">
        <f t="shared" si="53"/>
        <v>172</v>
      </c>
      <c r="AT88" s="6">
        <f t="shared" si="54"/>
        <v>2422</v>
      </c>
      <c r="AU88" s="32">
        <f t="shared" si="55"/>
        <v>1.6321744580196862E-2</v>
      </c>
      <c r="AV88" s="32"/>
      <c r="AW88" s="31">
        <v>38807</v>
      </c>
      <c r="AX88" s="6">
        <v>66.2</v>
      </c>
      <c r="AY88" s="46">
        <f t="shared" si="49"/>
        <v>0.66153306283583724</v>
      </c>
      <c r="AZ88" s="34"/>
      <c r="BA88" s="31">
        <v>38807</v>
      </c>
      <c r="BB88" s="35">
        <v>143741</v>
      </c>
      <c r="BC88" s="15">
        <f t="shared" si="56"/>
        <v>284</v>
      </c>
      <c r="BD88" s="36">
        <f t="shared" si="57"/>
        <v>3087</v>
      </c>
      <c r="BE88" s="32">
        <f t="shared" si="58"/>
        <v>2.194747394315133E-2</v>
      </c>
      <c r="BF88" s="72">
        <f t="shared" si="59"/>
        <v>1.8922282687450331E-2</v>
      </c>
      <c r="BG88" s="72"/>
      <c r="BH88" s="31">
        <v>38807</v>
      </c>
      <c r="BI88" s="35">
        <v>7072</v>
      </c>
      <c r="BJ88" s="35">
        <f t="shared" si="60"/>
        <v>-112</v>
      </c>
      <c r="BK88" s="35">
        <f t="shared" si="61"/>
        <v>-665</v>
      </c>
      <c r="BL88" s="32">
        <f t="shared" si="62"/>
        <v>-8.5950626857955292E-2</v>
      </c>
      <c r="BM88" s="32"/>
      <c r="BN88" s="31">
        <v>38807</v>
      </c>
      <c r="BO88" s="38">
        <v>4.7</v>
      </c>
      <c r="BP88" s="38"/>
      <c r="BU88" s="31">
        <v>38807</v>
      </c>
      <c r="BV88" s="6">
        <v>135696</v>
      </c>
      <c r="BW88" s="6">
        <f t="shared" si="63"/>
        <v>283</v>
      </c>
      <c r="BX88" s="35">
        <f t="shared" si="64"/>
        <v>2862</v>
      </c>
      <c r="BY88" s="32">
        <f t="shared" si="65"/>
        <v>2.1545688603821223E-2</v>
      </c>
    </row>
    <row r="89" spans="2:77">
      <c r="AK89" s="31">
        <v>38776</v>
      </c>
      <c r="AL89" s="6">
        <v>227763</v>
      </c>
      <c r="AM89" s="6">
        <f t="shared" si="50"/>
        <v>210</v>
      </c>
      <c r="AN89" s="6">
        <f t="shared" si="51"/>
        <v>2722</v>
      </c>
      <c r="AO89" s="32">
        <f t="shared" si="52"/>
        <v>1.2095573695459994E-2</v>
      </c>
      <c r="AP89" s="32"/>
      <c r="AQ89" s="31">
        <v>38776</v>
      </c>
      <c r="AR89" s="6">
        <v>150641</v>
      </c>
      <c r="AS89" s="6">
        <f t="shared" si="53"/>
        <v>427</v>
      </c>
      <c r="AT89" s="6">
        <f t="shared" si="54"/>
        <v>2277</v>
      </c>
      <c r="AU89" s="32">
        <f t="shared" si="55"/>
        <v>1.5347388854439092E-2</v>
      </c>
      <c r="AV89" s="32"/>
      <c r="AW89" s="31">
        <v>38776</v>
      </c>
      <c r="AX89" s="6">
        <v>66.099999999999994</v>
      </c>
      <c r="AY89" s="46">
        <f t="shared" si="49"/>
        <v>0.66139364163626224</v>
      </c>
      <c r="AZ89" s="34"/>
      <c r="BA89" s="31">
        <v>38776</v>
      </c>
      <c r="BB89" s="35">
        <v>143457</v>
      </c>
      <c r="BC89" s="15">
        <f t="shared" si="56"/>
        <v>307</v>
      </c>
      <c r="BD89" s="36">
        <f t="shared" si="57"/>
        <v>3072</v>
      </c>
      <c r="BE89" s="32">
        <f t="shared" si="58"/>
        <v>2.1882679773480129E-2</v>
      </c>
      <c r="BF89" s="72">
        <f t="shared" si="59"/>
        <v>1.7592752454769989E-2</v>
      </c>
      <c r="BG89" s="72"/>
      <c r="BH89" s="31">
        <v>38776</v>
      </c>
      <c r="BI89" s="35">
        <v>7184</v>
      </c>
      <c r="BJ89" s="35">
        <f t="shared" si="60"/>
        <v>120</v>
      </c>
      <c r="BK89" s="35">
        <f t="shared" si="61"/>
        <v>-796</v>
      </c>
      <c r="BL89" s="32">
        <f t="shared" si="62"/>
        <v>-9.9749373433583921E-2</v>
      </c>
      <c r="BM89" s="32"/>
      <c r="BN89" s="31">
        <v>38776</v>
      </c>
      <c r="BO89" s="38">
        <v>4.8</v>
      </c>
      <c r="BP89" s="38"/>
      <c r="BU89" s="31">
        <v>38776</v>
      </c>
      <c r="BV89" s="6">
        <v>135413</v>
      </c>
      <c r="BW89" s="6">
        <f t="shared" si="63"/>
        <v>316</v>
      </c>
      <c r="BX89" s="35">
        <f t="shared" si="64"/>
        <v>2720</v>
      </c>
      <c r="BY89" s="32">
        <f t="shared" si="65"/>
        <v>2.0498443776235442E-2</v>
      </c>
    </row>
    <row r="90" spans="2:77">
      <c r="AK90" s="31">
        <v>38748</v>
      </c>
      <c r="AL90" s="6">
        <v>227553</v>
      </c>
      <c r="AM90" s="6">
        <f t="shared" si="50"/>
        <v>128</v>
      </c>
      <c r="AN90" s="6">
        <f t="shared" si="51"/>
        <v>2716</v>
      </c>
      <c r="AO90" s="32">
        <f t="shared" si="52"/>
        <v>1.2079862300244271E-2</v>
      </c>
      <c r="AP90" s="32"/>
      <c r="AQ90" s="31">
        <v>38748</v>
      </c>
      <c r="AR90" s="6">
        <v>150214</v>
      </c>
      <c r="AS90" s="6">
        <f t="shared" si="53"/>
        <v>184</v>
      </c>
      <c r="AT90" s="6">
        <f t="shared" si="54"/>
        <v>2185</v>
      </c>
      <c r="AU90" s="32">
        <f t="shared" si="55"/>
        <v>1.4760621229623849E-2</v>
      </c>
      <c r="AV90" s="32"/>
      <c r="AW90" s="31">
        <v>38748</v>
      </c>
      <c r="AX90" s="6">
        <v>66</v>
      </c>
      <c r="AY90" s="46">
        <f t="shared" si="49"/>
        <v>0.66012753072910491</v>
      </c>
      <c r="AZ90" s="34"/>
      <c r="BA90" s="31">
        <v>38748</v>
      </c>
      <c r="BB90" s="35">
        <v>143150</v>
      </c>
      <c r="BC90" s="15">
        <f t="shared" si="56"/>
        <v>398</v>
      </c>
      <c r="BD90" s="36">
        <f t="shared" si="57"/>
        <v>2905</v>
      </c>
      <c r="BE90" s="32">
        <f t="shared" si="58"/>
        <v>2.0713750935862141E-2</v>
      </c>
      <c r="BF90" s="72">
        <f t="shared" si="59"/>
        <v>1.6758891760033423E-2</v>
      </c>
      <c r="BG90" s="72"/>
      <c r="BH90" s="31">
        <v>38748</v>
      </c>
      <c r="BI90" s="35">
        <v>7064</v>
      </c>
      <c r="BJ90" s="35">
        <f t="shared" si="60"/>
        <v>-215</v>
      </c>
      <c r="BK90" s="35">
        <f t="shared" si="61"/>
        <v>-720</v>
      </c>
      <c r="BL90" s="32">
        <f t="shared" si="62"/>
        <v>-9.2497430626927057E-2</v>
      </c>
      <c r="BM90" s="32"/>
      <c r="BN90" s="31">
        <v>38748</v>
      </c>
      <c r="BO90" s="38">
        <v>4.7</v>
      </c>
      <c r="BP90" s="38"/>
      <c r="BU90" s="31">
        <v>38748</v>
      </c>
      <c r="BV90" s="6">
        <v>135097</v>
      </c>
      <c r="BW90" s="6">
        <f t="shared" si="63"/>
        <v>283</v>
      </c>
      <c r="BX90" s="35">
        <f t="shared" si="64"/>
        <v>2644</v>
      </c>
      <c r="BY90" s="32">
        <f t="shared" si="65"/>
        <v>1.9961797769775025E-2</v>
      </c>
    </row>
    <row r="91" spans="2:77">
      <c r="B91" s="16" t="s">
        <v>58</v>
      </c>
      <c r="AK91" s="31">
        <v>38717</v>
      </c>
      <c r="AL91" s="6">
        <v>227425</v>
      </c>
      <c r="AM91" s="6">
        <f t="shared" si="50"/>
        <v>221</v>
      </c>
      <c r="AN91" s="6">
        <f t="shared" si="51"/>
        <v>2785</v>
      </c>
      <c r="AO91" s="32">
        <f t="shared" si="52"/>
        <v>1.2397613960113851E-2</v>
      </c>
      <c r="AP91" s="32"/>
      <c r="AQ91" s="31">
        <v>38717</v>
      </c>
      <c r="AR91" s="6">
        <v>150030</v>
      </c>
      <c r="AS91" s="6">
        <f t="shared" si="53"/>
        <v>-35</v>
      </c>
      <c r="AT91" s="6">
        <f t="shared" si="54"/>
        <v>1971</v>
      </c>
      <c r="AU91" s="32">
        <f t="shared" si="55"/>
        <v>1.3312260652847741E-2</v>
      </c>
      <c r="AV91" s="32"/>
      <c r="AW91" s="31">
        <v>38717</v>
      </c>
      <c r="AX91" s="6">
        <v>66</v>
      </c>
      <c r="AY91" s="46">
        <f t="shared" si="49"/>
        <v>0.65969000769484443</v>
      </c>
      <c r="AZ91" s="34"/>
      <c r="BA91" s="31">
        <v>38717</v>
      </c>
      <c r="BB91" s="35">
        <v>142752</v>
      </c>
      <c r="BC91" s="15">
        <f t="shared" si="56"/>
        <v>253</v>
      </c>
      <c r="BD91" s="36">
        <f t="shared" si="57"/>
        <v>2627</v>
      </c>
      <c r="BE91" s="32">
        <f t="shared" si="58"/>
        <v>1.8747546833184581E-2</v>
      </c>
      <c r="BF91" s="72">
        <f t="shared" si="59"/>
        <v>1.5565477833148766E-2</v>
      </c>
      <c r="BG91" s="72"/>
      <c r="BH91" s="31">
        <v>38717</v>
      </c>
      <c r="BI91" s="35">
        <v>7279</v>
      </c>
      <c r="BJ91" s="35">
        <f t="shared" si="60"/>
        <v>-287</v>
      </c>
      <c r="BK91" s="35">
        <f t="shared" si="61"/>
        <v>-655</v>
      </c>
      <c r="BL91" s="32">
        <f t="shared" si="62"/>
        <v>-8.2556087723720695E-2</v>
      </c>
      <c r="BM91" s="32"/>
      <c r="BN91" s="31">
        <v>38717</v>
      </c>
      <c r="BO91" s="38">
        <v>4.9000000000000004</v>
      </c>
      <c r="BP91" s="38"/>
      <c r="BU91" s="31">
        <v>38717</v>
      </c>
      <c r="BV91" s="6">
        <v>134814</v>
      </c>
      <c r="BW91" s="6">
        <f t="shared" si="63"/>
        <v>160</v>
      </c>
      <c r="BX91" s="35">
        <f t="shared" si="64"/>
        <v>2498</v>
      </c>
      <c r="BY91" s="32">
        <f t="shared" si="65"/>
        <v>1.8879047129598758E-2</v>
      </c>
    </row>
    <row r="92" spans="2:77">
      <c r="D92" s="84">
        <f t="shared" ref="D92:AA92" si="66">D17</f>
        <v>41305</v>
      </c>
      <c r="E92" s="84">
        <f t="shared" si="66"/>
        <v>41333</v>
      </c>
      <c r="F92" s="84">
        <f t="shared" si="66"/>
        <v>41364</v>
      </c>
      <c r="G92" s="84">
        <f t="shared" si="66"/>
        <v>41394</v>
      </c>
      <c r="H92" s="84">
        <f t="shared" si="66"/>
        <v>41425</v>
      </c>
      <c r="I92" s="84">
        <f t="shared" si="66"/>
        <v>41455</v>
      </c>
      <c r="J92" s="84">
        <f t="shared" si="66"/>
        <v>41486</v>
      </c>
      <c r="K92" s="84">
        <f t="shared" si="66"/>
        <v>41517</v>
      </c>
      <c r="L92" s="84">
        <f t="shared" si="66"/>
        <v>41547</v>
      </c>
      <c r="M92" s="84">
        <f t="shared" si="66"/>
        <v>41578</v>
      </c>
      <c r="N92" s="84">
        <f t="shared" si="66"/>
        <v>41608</v>
      </c>
      <c r="O92" s="84">
        <f t="shared" si="66"/>
        <v>41639</v>
      </c>
      <c r="P92" s="84">
        <f t="shared" si="66"/>
        <v>41670</v>
      </c>
      <c r="Q92" s="84">
        <f t="shared" si="66"/>
        <v>41698</v>
      </c>
      <c r="R92" s="84">
        <f t="shared" si="66"/>
        <v>41729</v>
      </c>
      <c r="S92" s="84">
        <f t="shared" si="66"/>
        <v>41759</v>
      </c>
      <c r="T92" s="84">
        <f t="shared" si="66"/>
        <v>41790</v>
      </c>
      <c r="U92" s="84">
        <f t="shared" si="66"/>
        <v>41820</v>
      </c>
      <c r="V92" s="84">
        <f t="shared" si="66"/>
        <v>41851</v>
      </c>
      <c r="W92" s="84">
        <f t="shared" si="66"/>
        <v>41882</v>
      </c>
      <c r="X92" s="84">
        <f t="shared" si="66"/>
        <v>41912</v>
      </c>
      <c r="Y92" s="84">
        <f t="shared" si="66"/>
        <v>41943</v>
      </c>
      <c r="Z92" s="84">
        <f t="shared" si="66"/>
        <v>41973</v>
      </c>
      <c r="AA92" s="84">
        <f t="shared" si="66"/>
        <v>42004</v>
      </c>
      <c r="AK92" s="31">
        <v>38686</v>
      </c>
      <c r="AL92" s="6">
        <v>227204</v>
      </c>
      <c r="AM92" s="6">
        <f t="shared" si="50"/>
        <v>245</v>
      </c>
      <c r="AN92" s="6">
        <f t="shared" si="51"/>
        <v>2782</v>
      </c>
      <c r="AO92" s="32">
        <f t="shared" si="52"/>
        <v>1.2396289133863814E-2</v>
      </c>
      <c r="AP92" s="32"/>
      <c r="AQ92" s="31">
        <v>38686</v>
      </c>
      <c r="AR92" s="6">
        <v>150065</v>
      </c>
      <c r="AS92" s="6">
        <f t="shared" si="53"/>
        <v>64</v>
      </c>
      <c r="AT92" s="6">
        <f t="shared" si="54"/>
        <v>1903</v>
      </c>
      <c r="AU92" s="32">
        <f t="shared" si="55"/>
        <v>1.2844049081410791E-2</v>
      </c>
      <c r="AV92" s="32"/>
      <c r="AW92" s="31">
        <v>38686</v>
      </c>
      <c r="AX92" s="6">
        <v>66</v>
      </c>
      <c r="AY92" s="46">
        <f t="shared" si="49"/>
        <v>0.66048573088501961</v>
      </c>
      <c r="AZ92" s="34"/>
      <c r="BA92" s="31">
        <v>38686</v>
      </c>
      <c r="BB92" s="35">
        <v>142499</v>
      </c>
      <c r="BC92" s="15">
        <f t="shared" si="56"/>
        <v>-49</v>
      </c>
      <c r="BD92" s="36">
        <f t="shared" si="57"/>
        <v>2268</v>
      </c>
      <c r="BE92" s="32">
        <f t="shared" si="58"/>
        <v>1.6173314031847408E-2</v>
      </c>
      <c r="BF92" s="72">
        <f t="shared" si="59"/>
        <v>1.4613704348756196E-2</v>
      </c>
      <c r="BG92" s="72"/>
      <c r="BH92" s="31">
        <v>38686</v>
      </c>
      <c r="BI92" s="35">
        <v>7566</v>
      </c>
      <c r="BJ92" s="35">
        <f t="shared" si="60"/>
        <v>113</v>
      </c>
      <c r="BK92" s="35">
        <f t="shared" si="61"/>
        <v>-366</v>
      </c>
      <c r="BL92" s="32">
        <f t="shared" si="62"/>
        <v>-4.614220877458397E-2</v>
      </c>
      <c r="BM92" s="32"/>
      <c r="BN92" s="31">
        <v>38686</v>
      </c>
      <c r="BO92" s="38">
        <v>5</v>
      </c>
      <c r="BP92" s="38"/>
      <c r="BU92" s="31">
        <v>38686</v>
      </c>
      <c r="BV92" s="6">
        <v>134654</v>
      </c>
      <c r="BW92" s="6">
        <f t="shared" si="63"/>
        <v>334</v>
      </c>
      <c r="BX92" s="35">
        <f t="shared" si="64"/>
        <v>2472</v>
      </c>
      <c r="BY92" s="32">
        <f t="shared" si="65"/>
        <v>1.8701487343208534E-2</v>
      </c>
    </row>
    <row r="93" spans="2:77">
      <c r="B93" s="11" t="s">
        <v>61</v>
      </c>
      <c r="AK93" s="31">
        <v>38656</v>
      </c>
      <c r="AL93" s="6">
        <v>226959</v>
      </c>
      <c r="AM93" s="6">
        <f t="shared" si="50"/>
        <v>266</v>
      </c>
      <c r="AN93" s="6">
        <f t="shared" si="51"/>
        <v>2767</v>
      </c>
      <c r="AO93" s="32">
        <f t="shared" si="52"/>
        <v>1.2342099628889436E-2</v>
      </c>
      <c r="AP93" s="32"/>
      <c r="AQ93" s="31">
        <v>38656</v>
      </c>
      <c r="AR93" s="6">
        <v>150001</v>
      </c>
      <c r="AS93" s="6">
        <f t="shared" si="53"/>
        <v>47</v>
      </c>
      <c r="AT93" s="6">
        <f t="shared" si="54"/>
        <v>2208</v>
      </c>
      <c r="AU93" s="32">
        <f t="shared" si="55"/>
        <v>1.4939814470238844E-2</v>
      </c>
      <c r="AV93" s="32"/>
      <c r="AW93" s="31">
        <v>38656</v>
      </c>
      <c r="AX93" s="6">
        <v>66.099999999999994</v>
      </c>
      <c r="AY93" s="46">
        <f t="shared" si="49"/>
        <v>0.66091672945333735</v>
      </c>
      <c r="AZ93" s="34"/>
      <c r="BA93" s="31">
        <v>38656</v>
      </c>
      <c r="BB93" s="35">
        <v>142548</v>
      </c>
      <c r="BC93" s="15">
        <f t="shared" si="56"/>
        <v>147</v>
      </c>
      <c r="BD93" s="36">
        <f t="shared" si="57"/>
        <v>2816</v>
      </c>
      <c r="BE93" s="32">
        <f t="shared" si="58"/>
        <v>2.015286405404626E-2</v>
      </c>
      <c r="BF93" s="72">
        <f t="shared" si="59"/>
        <v>1.6410499745019402E-2</v>
      </c>
      <c r="BG93" s="72"/>
      <c r="BH93" s="31">
        <v>38656</v>
      </c>
      <c r="BI93" s="35">
        <v>7453</v>
      </c>
      <c r="BJ93" s="35">
        <f t="shared" si="60"/>
        <v>-100</v>
      </c>
      <c r="BK93" s="35">
        <f t="shared" si="61"/>
        <v>-608</v>
      </c>
      <c r="BL93" s="32">
        <f t="shared" si="62"/>
        <v>-7.5424885249968932E-2</v>
      </c>
      <c r="BM93" s="32"/>
      <c r="BN93" s="31">
        <v>38656</v>
      </c>
      <c r="BO93" s="38">
        <v>5</v>
      </c>
      <c r="BP93" s="38"/>
      <c r="BU93" s="31">
        <v>38656</v>
      </c>
      <c r="BV93" s="6">
        <v>134320</v>
      </c>
      <c r="BW93" s="6">
        <f t="shared" si="63"/>
        <v>80</v>
      </c>
      <c r="BX93" s="35">
        <f t="shared" si="64"/>
        <v>2201</v>
      </c>
      <c r="BY93" s="32">
        <f t="shared" si="65"/>
        <v>1.6659223881500873E-2</v>
      </c>
    </row>
    <row r="94" spans="2:77">
      <c r="D94" s="85">
        <v>8.1556766553754642E-2</v>
      </c>
      <c r="E94" s="85">
        <v>8.075193619465991E-2</v>
      </c>
      <c r="F94" s="85">
        <v>8.0256438448259554E-2</v>
      </c>
      <c r="G94" s="85">
        <v>8.1181510995103234E-2</v>
      </c>
      <c r="H94" s="85">
        <v>8.1381823628320471E-2</v>
      </c>
      <c r="I94" s="85">
        <v>8.3931310964644762E-2</v>
      </c>
      <c r="J94" s="85">
        <v>8.398037633521177E-2</v>
      </c>
      <c r="K94" s="85">
        <v>8.2399437212984789E-2</v>
      </c>
      <c r="L94" s="85">
        <v>8.1260249434657664E-2</v>
      </c>
      <c r="M94" s="85">
        <v>8.1083816690963539E-2</v>
      </c>
      <c r="N94" s="85">
        <v>7.8790116323428305E-2</v>
      </c>
      <c r="O94" s="85">
        <v>7.8634778856864262E-2</v>
      </c>
      <c r="P94" s="85">
        <v>8.0419092730847422E-2</v>
      </c>
      <c r="Q94" s="85">
        <v>7.8384739762502445E-2</v>
      </c>
      <c r="R94" s="85">
        <v>7.901725788682662E-2</v>
      </c>
      <c r="S94" s="85">
        <v>8.0257019237832072E-2</v>
      </c>
      <c r="T94" s="85">
        <v>7.8568402853510688E-2</v>
      </c>
      <c r="U94" s="85">
        <v>7.8361852075255631E-2</v>
      </c>
      <c r="V94" s="85">
        <v>8.0378269903270419E-2</v>
      </c>
      <c r="W94" s="85">
        <v>8.1724221966669661E-2</v>
      </c>
      <c r="X94" s="85">
        <v>7.7285193144411901E-2</v>
      </c>
      <c r="Y94" s="85">
        <v>7.5811982687248022E-2</v>
      </c>
      <c r="Z94" s="85">
        <v>7.6841504870787947E-2</v>
      </c>
      <c r="AA94" s="85">
        <v>7.7324704755436915E-2</v>
      </c>
      <c r="AK94" s="31">
        <v>38625</v>
      </c>
      <c r="AL94" s="6">
        <v>226693</v>
      </c>
      <c r="AM94" s="6">
        <f t="shared" si="50"/>
        <v>272</v>
      </c>
      <c r="AN94" s="6">
        <f t="shared" si="51"/>
        <v>2752</v>
      </c>
      <c r="AO94" s="32">
        <f t="shared" si="52"/>
        <v>1.228895110765782E-2</v>
      </c>
      <c r="AP94" s="32"/>
      <c r="AQ94" s="31">
        <v>38625</v>
      </c>
      <c r="AR94" s="6">
        <v>149954</v>
      </c>
      <c r="AS94" s="6">
        <f t="shared" si="53"/>
        <v>175</v>
      </c>
      <c r="AT94" s="6">
        <f t="shared" si="54"/>
        <v>2539</v>
      </c>
      <c r="AU94" s="32">
        <f t="shared" si="55"/>
        <v>1.722348472000812E-2</v>
      </c>
      <c r="AV94" s="32"/>
      <c r="AW94" s="31">
        <v>38625</v>
      </c>
      <c r="AX94" s="6">
        <v>66.099999999999994</v>
      </c>
      <c r="AY94" s="46">
        <f t="shared" si="49"/>
        <v>0.66148491572302626</v>
      </c>
      <c r="AZ94" s="34"/>
      <c r="BA94" s="31">
        <v>38625</v>
      </c>
      <c r="BB94" s="35">
        <v>142401</v>
      </c>
      <c r="BC94" s="15">
        <f t="shared" si="56"/>
        <v>-33</v>
      </c>
      <c r="BD94" s="36">
        <f t="shared" si="57"/>
        <v>2914</v>
      </c>
      <c r="BE94" s="32">
        <f t="shared" si="58"/>
        <v>2.0890835705119404E-2</v>
      </c>
      <c r="BF94" s="72">
        <f t="shared" si="59"/>
        <v>1.7269099443153357E-2</v>
      </c>
      <c r="BG94" s="72"/>
      <c r="BH94" s="31">
        <v>38625</v>
      </c>
      <c r="BI94" s="35">
        <v>7553</v>
      </c>
      <c r="BJ94" s="35">
        <f t="shared" si="60"/>
        <v>208</v>
      </c>
      <c r="BK94" s="35">
        <f t="shared" si="61"/>
        <v>-374</v>
      </c>
      <c r="BL94" s="32">
        <f t="shared" si="62"/>
        <v>-4.7180522265674263E-2</v>
      </c>
      <c r="BM94" s="32"/>
      <c r="BN94" s="31">
        <v>38625</v>
      </c>
      <c r="BO94" s="38">
        <v>5</v>
      </c>
      <c r="BP94" s="38"/>
      <c r="BU94" s="31">
        <v>38625</v>
      </c>
      <c r="BV94" s="6">
        <v>134240</v>
      </c>
      <c r="BW94" s="6">
        <f t="shared" si="63"/>
        <v>66</v>
      </c>
      <c r="BX94" s="35">
        <f t="shared" si="64"/>
        <v>2469</v>
      </c>
      <c r="BY94" s="32">
        <f t="shared" si="65"/>
        <v>1.8737051399776883E-2</v>
      </c>
    </row>
    <row r="95" spans="2:77">
      <c r="AK95" s="31">
        <v>38595</v>
      </c>
      <c r="AL95" s="6">
        <v>226421</v>
      </c>
      <c r="AM95" s="6">
        <f t="shared" si="50"/>
        <v>268</v>
      </c>
      <c r="AN95" s="6">
        <f t="shared" si="51"/>
        <v>2744</v>
      </c>
      <c r="AO95" s="32">
        <f t="shared" si="52"/>
        <v>1.2267689570228502E-2</v>
      </c>
      <c r="AP95" s="32"/>
      <c r="AQ95" s="31">
        <v>38595</v>
      </c>
      <c r="AR95" s="6">
        <v>149779</v>
      </c>
      <c r="AS95" s="6">
        <f t="shared" si="53"/>
        <v>347</v>
      </c>
      <c r="AT95" s="6">
        <f t="shared" si="54"/>
        <v>2215</v>
      </c>
      <c r="AU95" s="32">
        <f t="shared" si="55"/>
        <v>1.5010436149738515E-2</v>
      </c>
      <c r="AV95" s="32"/>
      <c r="AW95" s="31">
        <v>38595</v>
      </c>
      <c r="AX95" s="6">
        <v>66.2</v>
      </c>
      <c r="AY95" s="46">
        <f t="shared" si="49"/>
        <v>0.66150666236788991</v>
      </c>
      <c r="AZ95" s="34"/>
      <c r="BA95" s="31">
        <v>38595</v>
      </c>
      <c r="BB95" s="35">
        <v>142434</v>
      </c>
      <c r="BC95" s="15">
        <f t="shared" si="56"/>
        <v>408</v>
      </c>
      <c r="BD95" s="36">
        <f t="shared" si="57"/>
        <v>2861</v>
      </c>
      <c r="BE95" s="32">
        <f t="shared" si="58"/>
        <v>2.0498233899106655E-2</v>
      </c>
      <c r="BF95" s="72">
        <f t="shared" si="59"/>
        <v>1.7606495047540194E-2</v>
      </c>
      <c r="BG95" s="72"/>
      <c r="BH95" s="31">
        <v>38595</v>
      </c>
      <c r="BI95" s="35">
        <v>7345</v>
      </c>
      <c r="BJ95" s="35">
        <f t="shared" si="60"/>
        <v>-61</v>
      </c>
      <c r="BK95" s="35">
        <f t="shared" si="61"/>
        <v>-645</v>
      </c>
      <c r="BL95" s="32">
        <f t="shared" si="62"/>
        <v>-8.0725907384230244E-2</v>
      </c>
      <c r="BM95" s="32"/>
      <c r="BN95" s="31">
        <v>38595</v>
      </c>
      <c r="BO95" s="38">
        <v>4.9000000000000004</v>
      </c>
      <c r="BP95" s="38"/>
      <c r="BU95" s="31">
        <v>38595</v>
      </c>
      <c r="BV95" s="6">
        <v>134174</v>
      </c>
      <c r="BW95" s="6">
        <f t="shared" si="63"/>
        <v>193</v>
      </c>
      <c r="BX95" s="35">
        <f t="shared" si="64"/>
        <v>2564</v>
      </c>
      <c r="BY95" s="32">
        <f t="shared" si="65"/>
        <v>1.9481802294658568E-2</v>
      </c>
    </row>
    <row r="96" spans="2:77">
      <c r="B96" s="11" t="s">
        <v>59</v>
      </c>
      <c r="AK96" s="31">
        <v>38564</v>
      </c>
      <c r="AL96" s="6">
        <v>226153</v>
      </c>
      <c r="AM96" s="6">
        <f t="shared" si="50"/>
        <v>242</v>
      </c>
      <c r="AN96" s="6">
        <f t="shared" si="51"/>
        <v>2731</v>
      </c>
      <c r="AO96" s="32">
        <f t="shared" si="52"/>
        <v>1.2223505294912673E-2</v>
      </c>
      <c r="AP96" s="32"/>
      <c r="AQ96" s="31">
        <v>38564</v>
      </c>
      <c r="AR96" s="6">
        <v>149432</v>
      </c>
      <c r="AS96" s="6">
        <f t="shared" si="53"/>
        <v>194</v>
      </c>
      <c r="AT96" s="6">
        <f t="shared" si="54"/>
        <v>1740</v>
      </c>
      <c r="AU96" s="32">
        <f t="shared" si="55"/>
        <v>1.1781274544321985E-2</v>
      </c>
      <c r="AV96" s="32"/>
      <c r="AW96" s="31">
        <v>38564</v>
      </c>
      <c r="AX96" s="6">
        <v>66.099999999999994</v>
      </c>
      <c r="AY96" s="46">
        <f t="shared" si="49"/>
        <v>0.66075621371372473</v>
      </c>
      <c r="AZ96" s="34"/>
      <c r="BA96" s="31">
        <v>38564</v>
      </c>
      <c r="BB96" s="35">
        <v>142026</v>
      </c>
      <c r="BC96" s="15">
        <f t="shared" si="56"/>
        <v>312</v>
      </c>
      <c r="BD96" s="36">
        <f t="shared" si="57"/>
        <v>2470</v>
      </c>
      <c r="BE96" s="32">
        <f t="shared" si="58"/>
        <v>1.7698988219782663E-2</v>
      </c>
      <c r="BF96" s="72">
        <f t="shared" si="59"/>
        <v>1.6421835061634971E-2</v>
      </c>
      <c r="BG96" s="72"/>
      <c r="BH96" s="31">
        <v>38564</v>
      </c>
      <c r="BI96" s="35">
        <v>7406</v>
      </c>
      <c r="BJ96" s="35">
        <f t="shared" si="60"/>
        <v>-118</v>
      </c>
      <c r="BK96" s="35">
        <f t="shared" si="61"/>
        <v>-730</v>
      </c>
      <c r="BL96" s="32">
        <f t="shared" si="62"/>
        <v>-8.9724680432645032E-2</v>
      </c>
      <c r="BM96" s="32"/>
      <c r="BN96" s="31">
        <v>38564</v>
      </c>
      <c r="BO96" s="38">
        <v>5</v>
      </c>
      <c r="BP96" s="38"/>
      <c r="BU96" s="31">
        <v>38564</v>
      </c>
      <c r="BV96" s="6">
        <v>133981</v>
      </c>
      <c r="BW96" s="6">
        <f t="shared" si="63"/>
        <v>374</v>
      </c>
      <c r="BX96" s="35">
        <f t="shared" si="64"/>
        <v>2493</v>
      </c>
      <c r="BY96" s="32">
        <f t="shared" si="65"/>
        <v>1.8959905086395779E-2</v>
      </c>
    </row>
    <row r="97" spans="2:77">
      <c r="D97" s="85">
        <v>7.9130701580039459E-2</v>
      </c>
      <c r="E97" s="85">
        <v>7.7702412884449693E-2</v>
      </c>
      <c r="F97" s="85">
        <v>7.6587428466357979E-2</v>
      </c>
      <c r="G97" s="85">
        <v>7.6896527911102061E-2</v>
      </c>
      <c r="H97" s="85">
        <v>7.6473055373885948E-2</v>
      </c>
      <c r="I97" s="85">
        <v>7.8410571429054859E-2</v>
      </c>
      <c r="J97" s="85">
        <v>7.7842953473060764E-2</v>
      </c>
      <c r="K97" s="85">
        <v>7.5634433620787075E-2</v>
      </c>
      <c r="L97" s="85">
        <v>7.385587641740983E-2</v>
      </c>
      <c r="M97" s="85">
        <v>7.3050046953380854E-2</v>
      </c>
      <c r="N97" s="85">
        <v>7.0115151784069685E-2</v>
      </c>
      <c r="O97" s="85">
        <v>6.9330874797776637E-2</v>
      </c>
      <c r="P97" s="85">
        <v>7.0505164467131148E-2</v>
      </c>
      <c r="Q97" s="85">
        <v>6.781580839521395E-2</v>
      </c>
      <c r="R97" s="85">
        <v>6.7826790659346894E-2</v>
      </c>
      <c r="S97" s="85">
        <v>6.8451194853191649E-2</v>
      </c>
      <c r="T97" s="85">
        <v>6.6104061859919377E-2</v>
      </c>
      <c r="U97" s="85">
        <v>6.5255072346203258E-2</v>
      </c>
      <c r="V97" s="85">
        <v>6.6670593165553266E-2</v>
      </c>
      <c r="W97" s="85">
        <v>6.7409007448335265E-2</v>
      </c>
      <c r="X97" s="85">
        <v>6.225674753560928E-2</v>
      </c>
      <c r="Y97" s="85">
        <v>6.0117630843497499E-2</v>
      </c>
      <c r="Z97" s="85">
        <v>6.0531912492590545E-2</v>
      </c>
      <c r="AA97" s="85">
        <v>6.0384952590371341E-2</v>
      </c>
      <c r="AK97" s="31">
        <v>38533</v>
      </c>
      <c r="AL97" s="6">
        <v>225911</v>
      </c>
      <c r="AM97" s="6">
        <f t="shared" si="50"/>
        <v>241</v>
      </c>
      <c r="AN97" s="6">
        <f t="shared" si="51"/>
        <v>2715</v>
      </c>
      <c r="AO97" s="32">
        <f t="shared" si="52"/>
        <v>1.2164196490976442E-2</v>
      </c>
      <c r="AP97" s="32"/>
      <c r="AQ97" s="31">
        <v>38533</v>
      </c>
      <c r="AR97" s="6">
        <v>149238</v>
      </c>
      <c r="AS97" s="6">
        <f t="shared" si="53"/>
        <v>-23</v>
      </c>
      <c r="AT97" s="6">
        <f t="shared" si="54"/>
        <v>1778</v>
      </c>
      <c r="AU97" s="32">
        <f t="shared" si="55"/>
        <v>1.2057507120575073E-2</v>
      </c>
      <c r="AV97" s="32"/>
      <c r="AW97" s="31">
        <v>38533</v>
      </c>
      <c r="AX97" s="6">
        <v>66.099999999999994</v>
      </c>
      <c r="AY97" s="46">
        <f t="shared" si="49"/>
        <v>0.66060528261129381</v>
      </c>
      <c r="AZ97" s="34"/>
      <c r="BA97" s="31">
        <v>38533</v>
      </c>
      <c r="BB97" s="35">
        <v>141714</v>
      </c>
      <c r="BC97" s="15">
        <f t="shared" si="56"/>
        <v>105</v>
      </c>
      <c r="BD97" s="36">
        <f t="shared" si="57"/>
        <v>2540</v>
      </c>
      <c r="BE97" s="32">
        <f t="shared" si="58"/>
        <v>1.8250535301133741E-2</v>
      </c>
      <c r="BF97" s="72">
        <f t="shared" si="59"/>
        <v>1.4147402783740493E-2</v>
      </c>
      <c r="BG97" s="72"/>
      <c r="BH97" s="31">
        <v>38533</v>
      </c>
      <c r="BI97" s="35">
        <v>7524</v>
      </c>
      <c r="BJ97" s="35">
        <f t="shared" si="60"/>
        <v>-127</v>
      </c>
      <c r="BK97" s="35">
        <f t="shared" si="61"/>
        <v>-762</v>
      </c>
      <c r="BL97" s="32">
        <f t="shared" si="62"/>
        <v>-9.1962346125995631E-2</v>
      </c>
      <c r="BM97" s="32"/>
      <c r="BN97" s="31">
        <v>38533</v>
      </c>
      <c r="BO97" s="38">
        <v>5</v>
      </c>
      <c r="BP97" s="38"/>
      <c r="BU97" s="31">
        <v>38533</v>
      </c>
      <c r="BV97" s="6">
        <v>133607</v>
      </c>
      <c r="BW97" s="6">
        <f t="shared" si="63"/>
        <v>243</v>
      </c>
      <c r="BX97" s="35">
        <f t="shared" si="64"/>
        <v>2165</v>
      </c>
      <c r="BY97" s="32">
        <f t="shared" si="65"/>
        <v>1.647114316580689E-2</v>
      </c>
    </row>
    <row r="98" spans="2:77">
      <c r="AK98" s="31">
        <v>38503</v>
      </c>
      <c r="AL98" s="6">
        <v>225670</v>
      </c>
      <c r="AM98" s="6">
        <f t="shared" si="50"/>
        <v>229</v>
      </c>
      <c r="AN98" s="6">
        <f t="shared" si="51"/>
        <v>2703</v>
      </c>
      <c r="AO98" s="32">
        <f t="shared" si="52"/>
        <v>1.2122870200522939E-2</v>
      </c>
      <c r="AP98" s="32"/>
      <c r="AQ98" s="31">
        <v>38503</v>
      </c>
      <c r="AR98" s="6">
        <v>149261</v>
      </c>
      <c r="AS98" s="6">
        <f t="shared" si="53"/>
        <v>335</v>
      </c>
      <c r="AT98" s="6">
        <f t="shared" si="54"/>
        <v>2196</v>
      </c>
      <c r="AU98" s="32">
        <f t="shared" si="55"/>
        <v>1.4932172848740377E-2</v>
      </c>
      <c r="AV98" s="32"/>
      <c r="AW98" s="31">
        <v>38503</v>
      </c>
      <c r="AX98" s="6">
        <v>66.099999999999994</v>
      </c>
      <c r="AY98" s="46">
        <f t="shared" si="49"/>
        <v>0.66141268223512206</v>
      </c>
      <c r="AZ98" s="34"/>
      <c r="BA98" s="31">
        <v>38503</v>
      </c>
      <c r="BB98" s="35">
        <v>141609</v>
      </c>
      <c r="BC98" s="15">
        <f t="shared" si="56"/>
        <v>355</v>
      </c>
      <c r="BD98" s="36">
        <f t="shared" si="57"/>
        <v>2757</v>
      </c>
      <c r="BE98" s="32">
        <f t="shared" si="58"/>
        <v>1.9855673666925977E-2</v>
      </c>
      <c r="BF98" s="72">
        <f t="shared" si="59"/>
        <v>1.4682678920358794E-2</v>
      </c>
      <c r="BG98" s="72"/>
      <c r="BH98" s="31">
        <v>38503</v>
      </c>
      <c r="BI98" s="35">
        <v>7651</v>
      </c>
      <c r="BJ98" s="35">
        <f t="shared" si="60"/>
        <v>-21</v>
      </c>
      <c r="BK98" s="35">
        <f t="shared" si="61"/>
        <v>-561</v>
      </c>
      <c r="BL98" s="32">
        <f t="shared" si="62"/>
        <v>-6.8314661471018057E-2</v>
      </c>
      <c r="BM98" s="32"/>
      <c r="BN98" s="31">
        <v>38503</v>
      </c>
      <c r="BO98" s="38">
        <v>5.0999999999999996</v>
      </c>
      <c r="BP98" s="38"/>
      <c r="BU98" s="31">
        <v>38503</v>
      </c>
      <c r="BV98" s="6">
        <v>133364</v>
      </c>
      <c r="BW98" s="6">
        <f t="shared" si="63"/>
        <v>170</v>
      </c>
      <c r="BX98" s="35">
        <f t="shared" si="64"/>
        <v>2003</v>
      </c>
      <c r="BY98" s="32">
        <f t="shared" si="65"/>
        <v>1.5248056881418393E-2</v>
      </c>
    </row>
    <row r="99" spans="2:77">
      <c r="B99" s="11" t="s">
        <v>60</v>
      </c>
      <c r="AK99" s="31">
        <v>38472</v>
      </c>
      <c r="AL99" s="6">
        <v>225441</v>
      </c>
      <c r="AM99" s="6">
        <f t="shared" si="50"/>
        <v>205</v>
      </c>
      <c r="AN99" s="6">
        <f t="shared" si="51"/>
        <v>2684</v>
      </c>
      <c r="AO99" s="32">
        <f t="shared" si="52"/>
        <v>1.2049004071701397E-2</v>
      </c>
      <c r="AP99" s="32"/>
      <c r="AQ99" s="31">
        <v>38472</v>
      </c>
      <c r="AR99" s="6">
        <v>148926</v>
      </c>
      <c r="AS99" s="6">
        <f t="shared" si="53"/>
        <v>535</v>
      </c>
      <c r="AT99" s="6">
        <f t="shared" si="54"/>
        <v>2076</v>
      </c>
      <c r="AU99" s="32">
        <f t="shared" si="55"/>
        <v>1.4136874361593499E-2</v>
      </c>
      <c r="AV99" s="32"/>
      <c r="AW99" s="31">
        <v>38472</v>
      </c>
      <c r="AX99" s="6">
        <v>66.099999999999994</v>
      </c>
      <c r="AY99" s="46">
        <f t="shared" si="49"/>
        <v>0.66059856015542873</v>
      </c>
      <c r="AZ99" s="34"/>
      <c r="BA99" s="31">
        <v>38472</v>
      </c>
      <c r="BB99" s="35">
        <v>141254</v>
      </c>
      <c r="BC99" s="15">
        <f t="shared" si="56"/>
        <v>600</v>
      </c>
      <c r="BD99" s="36">
        <f t="shared" si="57"/>
        <v>2574</v>
      </c>
      <c r="BE99" s="32">
        <f t="shared" si="58"/>
        <v>1.8560715315834919E-2</v>
      </c>
      <c r="BF99" s="72">
        <f t="shared" si="59"/>
        <v>1.3083951272820915E-2</v>
      </c>
      <c r="BG99" s="72"/>
      <c r="BH99" s="31">
        <v>38472</v>
      </c>
      <c r="BI99" s="35">
        <v>7672</v>
      </c>
      <c r="BJ99" s="35">
        <f t="shared" si="60"/>
        <v>-65</v>
      </c>
      <c r="BK99" s="35">
        <f t="shared" si="61"/>
        <v>-498</v>
      </c>
      <c r="BL99" s="32">
        <f t="shared" si="62"/>
        <v>-6.09547123623011E-2</v>
      </c>
      <c r="BM99" s="32"/>
      <c r="BN99" s="31">
        <v>38472</v>
      </c>
      <c r="BO99" s="38">
        <v>5.2</v>
      </c>
      <c r="BP99" s="38"/>
      <c r="BU99" s="31">
        <v>38472</v>
      </c>
      <c r="BV99" s="6">
        <v>133194</v>
      </c>
      <c r="BW99" s="6">
        <f t="shared" si="63"/>
        <v>360</v>
      </c>
      <c r="BX99" s="35">
        <f t="shared" si="64"/>
        <v>2143</v>
      </c>
      <c r="BY99" s="32">
        <f t="shared" si="65"/>
        <v>1.6352412419592399E-2</v>
      </c>
    </row>
    <row r="100" spans="2:77">
      <c r="D100" s="85">
        <v>8.0512812696271821E-2</v>
      </c>
      <c r="E100" s="85">
        <v>7.866039683820833E-2</v>
      </c>
      <c r="F100" s="85">
        <v>7.7114729659163925E-2</v>
      </c>
      <c r="G100" s="85">
        <v>7.6993165639772515E-2</v>
      </c>
      <c r="H100" s="85">
        <v>7.6143010392925203E-2</v>
      </c>
      <c r="I100" s="85">
        <v>7.7656761681646952E-2</v>
      </c>
      <c r="J100" s="85">
        <v>7.665412710309083E-2</v>
      </c>
      <c r="K100" s="85">
        <v>7.4004867992127646E-2</v>
      </c>
      <c r="L100" s="85">
        <v>7.1796441514363638E-2</v>
      </c>
      <c r="M100" s="85">
        <v>7.0557335849179753E-2</v>
      </c>
      <c r="N100" s="85">
        <v>6.7172012802046516E-2</v>
      </c>
      <c r="O100" s="85">
        <v>6.5947340287218062E-2</v>
      </c>
      <c r="P100" s="85">
        <v>6.6691503471272492E-2</v>
      </c>
      <c r="Q100" s="85">
        <v>6.3557854881432091E-2</v>
      </c>
      <c r="R100" s="85">
        <v>6.3130502855835172E-2</v>
      </c>
      <c r="S100" s="85">
        <v>6.332118928105511E-2</v>
      </c>
      <c r="T100" s="85">
        <v>6.0527190764423124E-2</v>
      </c>
      <c r="U100" s="85">
        <v>5.9240199024336866E-2</v>
      </c>
      <c r="V100" s="85">
        <v>6.0222542897393642E-2</v>
      </c>
      <c r="W100" s="85">
        <v>6.0521790563158546E-2</v>
      </c>
      <c r="X100" s="85">
        <v>5.4896977791428173E-2</v>
      </c>
      <c r="Y100" s="85">
        <v>5.2301112917025015E-2</v>
      </c>
      <c r="Z100" s="85">
        <v>5.2269234532113573E-2</v>
      </c>
      <c r="AA100" s="85">
        <v>5.1676378186360158E-2</v>
      </c>
      <c r="AK100" s="31">
        <v>38442</v>
      </c>
      <c r="AL100" s="6">
        <v>225236</v>
      </c>
      <c r="AM100" s="6">
        <f t="shared" si="50"/>
        <v>195</v>
      </c>
      <c r="AN100" s="6">
        <f t="shared" si="51"/>
        <v>2686</v>
      </c>
      <c r="AO100" s="32">
        <f t="shared" si="52"/>
        <v>1.2069197933048725E-2</v>
      </c>
      <c r="AP100" s="32"/>
      <c r="AQ100" s="31">
        <v>38442</v>
      </c>
      <c r="AR100" s="6">
        <v>148391</v>
      </c>
      <c r="AS100" s="6">
        <f t="shared" si="53"/>
        <v>27</v>
      </c>
      <c r="AT100" s="6">
        <f t="shared" si="54"/>
        <v>1447</v>
      </c>
      <c r="AU100" s="32">
        <f t="shared" si="55"/>
        <v>9.8472887630662864E-3</v>
      </c>
      <c r="AV100" s="32"/>
      <c r="AW100" s="31">
        <v>38442</v>
      </c>
      <c r="AX100" s="6">
        <v>65.900000000000006</v>
      </c>
      <c r="AY100" s="46">
        <f t="shared" si="49"/>
        <v>0.65882452183487539</v>
      </c>
      <c r="AZ100" s="34"/>
      <c r="BA100" s="31">
        <v>38442</v>
      </c>
      <c r="BB100" s="35">
        <v>140654</v>
      </c>
      <c r="BC100" s="15">
        <f t="shared" si="56"/>
        <v>269</v>
      </c>
      <c r="BD100" s="36">
        <f t="shared" si="57"/>
        <v>2201</v>
      </c>
      <c r="BE100" s="32">
        <f t="shared" si="58"/>
        <v>1.5897091431749333E-2</v>
      </c>
      <c r="BF100" s="72">
        <f t="shared" si="59"/>
        <v>1.1655779733657723E-2</v>
      </c>
      <c r="BG100" s="72"/>
      <c r="BH100" s="31">
        <v>38442</v>
      </c>
      <c r="BI100" s="35">
        <v>7737</v>
      </c>
      <c r="BJ100" s="35">
        <f t="shared" si="60"/>
        <v>-243</v>
      </c>
      <c r="BK100" s="35">
        <f t="shared" si="61"/>
        <v>-754</v>
      </c>
      <c r="BL100" s="32">
        <f t="shared" si="62"/>
        <v>-8.8799905782593336E-2</v>
      </c>
      <c r="BM100" s="32"/>
      <c r="BN100" s="31">
        <v>38442</v>
      </c>
      <c r="BO100" s="38">
        <v>5.2</v>
      </c>
      <c r="BP100" s="38"/>
      <c r="BU100" s="31">
        <v>38442</v>
      </c>
      <c r="BV100" s="6">
        <v>132834</v>
      </c>
      <c r="BW100" s="6">
        <f t="shared" si="63"/>
        <v>141</v>
      </c>
      <c r="BX100" s="35">
        <f t="shared" si="64"/>
        <v>2032</v>
      </c>
      <c r="BY100" s="32">
        <f t="shared" si="65"/>
        <v>1.5534930658552604E-2</v>
      </c>
    </row>
    <row r="101" spans="2:77">
      <c r="AK101" s="31">
        <v>38411</v>
      </c>
      <c r="AL101" s="6">
        <v>225041</v>
      </c>
      <c r="AM101" s="6">
        <f t="shared" si="50"/>
        <v>204</v>
      </c>
      <c r="AN101" s="6">
        <f t="shared" si="51"/>
        <v>2684</v>
      </c>
      <c r="AO101" s="32">
        <f t="shared" si="52"/>
        <v>1.2070679133105777E-2</v>
      </c>
      <c r="AP101" s="32"/>
      <c r="AQ101" s="31">
        <v>38411</v>
      </c>
      <c r="AR101" s="6">
        <v>148364</v>
      </c>
      <c r="AS101" s="6">
        <f t="shared" si="53"/>
        <v>335</v>
      </c>
      <c r="AT101" s="6">
        <f t="shared" si="54"/>
        <v>1655</v>
      </c>
      <c r="AU101" s="32">
        <f t="shared" si="55"/>
        <v>1.1280834849941135E-2</v>
      </c>
      <c r="AV101" s="32"/>
      <c r="AW101" s="31">
        <v>38411</v>
      </c>
      <c r="AX101" s="6">
        <v>65.900000000000006</v>
      </c>
      <c r="AY101" s="46">
        <f t="shared" si="49"/>
        <v>0.65927542092329838</v>
      </c>
      <c r="AZ101" s="34"/>
      <c r="BA101" s="31">
        <v>38411</v>
      </c>
      <c r="BB101" s="35">
        <v>140385</v>
      </c>
      <c r="BC101" s="15">
        <f t="shared" si="56"/>
        <v>140</v>
      </c>
      <c r="BD101" s="36">
        <f t="shared" si="57"/>
        <v>1843</v>
      </c>
      <c r="BE101" s="32">
        <f t="shared" si="58"/>
        <v>1.3302825136059848E-2</v>
      </c>
      <c r="BF101" s="72">
        <f t="shared" si="59"/>
        <v>1.0506462683681383E-2</v>
      </c>
      <c r="BG101" s="72"/>
      <c r="BH101" s="31">
        <v>38411</v>
      </c>
      <c r="BI101" s="35">
        <v>7980</v>
      </c>
      <c r="BJ101" s="35">
        <f t="shared" si="60"/>
        <v>196</v>
      </c>
      <c r="BK101" s="35">
        <f t="shared" si="61"/>
        <v>-187</v>
      </c>
      <c r="BL101" s="32">
        <f t="shared" si="62"/>
        <v>-2.2897024611240324E-2</v>
      </c>
      <c r="BM101" s="32"/>
      <c r="BN101" s="31">
        <v>38411</v>
      </c>
      <c r="BO101" s="38">
        <v>5.4</v>
      </c>
      <c r="BP101" s="38"/>
      <c r="BU101" s="31">
        <v>38411</v>
      </c>
      <c r="BV101" s="6">
        <v>132693</v>
      </c>
      <c r="BW101" s="6">
        <f t="shared" si="63"/>
        <v>240</v>
      </c>
      <c r="BX101" s="35">
        <f t="shared" si="64"/>
        <v>2228</v>
      </c>
      <c r="BY101" s="32">
        <f t="shared" si="65"/>
        <v>1.7077377074311118E-2</v>
      </c>
    </row>
    <row r="102" spans="2:77">
      <c r="AK102" s="31">
        <v>38383</v>
      </c>
      <c r="AL102" s="6">
        <v>224837</v>
      </c>
      <c r="AM102" s="6">
        <f t="shared" si="50"/>
        <v>197</v>
      </c>
      <c r="AN102" s="6">
        <f t="shared" si="51"/>
        <v>2676</v>
      </c>
      <c r="AO102" s="32">
        <f t="shared" si="52"/>
        <v>1.2045318485242706E-2</v>
      </c>
      <c r="AP102" s="32"/>
      <c r="AQ102" s="31">
        <v>38383</v>
      </c>
      <c r="AR102" s="6">
        <v>148029</v>
      </c>
      <c r="AS102" s="6">
        <f t="shared" si="53"/>
        <v>-30</v>
      </c>
      <c r="AT102" s="6">
        <f t="shared" si="54"/>
        <v>1187</v>
      </c>
      <c r="AU102" s="32">
        <f t="shared" si="55"/>
        <v>8.0835183394396548E-3</v>
      </c>
      <c r="AV102" s="32"/>
      <c r="AW102" s="31">
        <v>38383</v>
      </c>
      <c r="AX102" s="6">
        <v>65.8</v>
      </c>
      <c r="AY102" s="46">
        <f t="shared" si="49"/>
        <v>0.65838362902902992</v>
      </c>
      <c r="AZ102" s="34"/>
      <c r="BA102" s="31">
        <v>38383</v>
      </c>
      <c r="BB102" s="35">
        <v>140245</v>
      </c>
      <c r="BC102" s="15">
        <f t="shared" si="56"/>
        <v>120</v>
      </c>
      <c r="BD102" s="36">
        <f t="shared" si="57"/>
        <v>1773</v>
      </c>
      <c r="BE102" s="32">
        <f t="shared" si="58"/>
        <v>1.2804032584204705E-2</v>
      </c>
      <c r="BF102" s="72">
        <f t="shared" si="59"/>
        <v>1.0240697095787454E-2</v>
      </c>
      <c r="BG102" s="72"/>
      <c r="BH102" s="31">
        <v>38383</v>
      </c>
      <c r="BI102" s="35">
        <v>7784</v>
      </c>
      <c r="BJ102" s="35">
        <f t="shared" si="60"/>
        <v>-150</v>
      </c>
      <c r="BK102" s="35">
        <f t="shared" si="61"/>
        <v>-586</v>
      </c>
      <c r="BL102" s="32">
        <f t="shared" si="62"/>
        <v>-7.0011947431302235E-2</v>
      </c>
      <c r="BM102" s="32"/>
      <c r="BN102" s="31">
        <v>38383</v>
      </c>
      <c r="BO102" s="38">
        <v>5.3</v>
      </c>
      <c r="BP102" s="38"/>
      <c r="BU102" s="31">
        <v>38383</v>
      </c>
      <c r="BV102" s="6">
        <v>132453</v>
      </c>
      <c r="BW102" s="6">
        <f t="shared" si="63"/>
        <v>137</v>
      </c>
      <c r="BX102" s="35">
        <f t="shared" si="64"/>
        <v>2032</v>
      </c>
      <c r="BY102" s="32">
        <f t="shared" si="65"/>
        <v>1.5580312986405609E-2</v>
      </c>
    </row>
    <row r="103" spans="2:77">
      <c r="AK103" s="31">
        <v>38352</v>
      </c>
      <c r="AL103" s="6">
        <v>224640</v>
      </c>
      <c r="AM103" s="6">
        <f t="shared" si="50"/>
        <v>218</v>
      </c>
      <c r="AN103" s="6">
        <f t="shared" si="51"/>
        <v>2131</v>
      </c>
      <c r="AO103" s="32">
        <f t="shared" si="52"/>
        <v>9.5771406999267672E-3</v>
      </c>
      <c r="AP103" s="32"/>
      <c r="AQ103" s="31">
        <v>38352</v>
      </c>
      <c r="AR103" s="6">
        <v>148059</v>
      </c>
      <c r="AS103" s="6">
        <f t="shared" si="53"/>
        <v>-103</v>
      </c>
      <c r="AT103" s="6">
        <f t="shared" si="54"/>
        <v>1330</v>
      </c>
      <c r="AU103" s="32">
        <f t="shared" si="55"/>
        <v>9.0643294781536099E-3</v>
      </c>
      <c r="AV103" s="32"/>
      <c r="AW103" s="31">
        <v>38352</v>
      </c>
      <c r="AX103" s="6">
        <v>65.900000000000006</v>
      </c>
      <c r="AY103" s="46">
        <f t="shared" si="49"/>
        <v>0.6590945512820513</v>
      </c>
      <c r="AZ103" s="34"/>
      <c r="BA103" s="31">
        <v>38352</v>
      </c>
      <c r="BB103" s="35">
        <v>140125</v>
      </c>
      <c r="BC103" s="15">
        <f t="shared" si="56"/>
        <v>-106</v>
      </c>
      <c r="BD103" s="36">
        <f t="shared" si="57"/>
        <v>1714</v>
      </c>
      <c r="BE103" s="32">
        <f t="shared" si="58"/>
        <v>1.2383408833112952E-2</v>
      </c>
      <c r="BF103" s="72">
        <f t="shared" si="59"/>
        <v>1.3466710647040414E-2</v>
      </c>
      <c r="BG103" s="72"/>
      <c r="BH103" s="31">
        <v>38352</v>
      </c>
      <c r="BI103" s="35">
        <v>7934</v>
      </c>
      <c r="BJ103" s="35">
        <f t="shared" si="60"/>
        <v>2</v>
      </c>
      <c r="BK103" s="35">
        <f t="shared" si="61"/>
        <v>-383</v>
      </c>
      <c r="BL103" s="32">
        <f t="shared" si="62"/>
        <v>-4.6050258506673103E-2</v>
      </c>
      <c r="BM103" s="32"/>
      <c r="BN103" s="31">
        <v>38352</v>
      </c>
      <c r="BO103" s="38">
        <v>5.4</v>
      </c>
      <c r="BP103" s="38"/>
      <c r="BU103" s="31">
        <v>38352</v>
      </c>
      <c r="BV103" s="6">
        <v>132316</v>
      </c>
      <c r="BW103" s="6">
        <f t="shared" si="63"/>
        <v>134</v>
      </c>
      <c r="BX103" s="35">
        <f t="shared" si="64"/>
        <v>2057</v>
      </c>
      <c r="BY103" s="32">
        <f t="shared" si="65"/>
        <v>1.5791615166706352E-2</v>
      </c>
    </row>
    <row r="104" spans="2:77">
      <c r="AK104" s="31">
        <v>38321</v>
      </c>
      <c r="AL104" s="6">
        <v>224422</v>
      </c>
      <c r="AM104" s="6">
        <f t="shared" si="50"/>
        <v>230</v>
      </c>
      <c r="AN104" s="6">
        <f t="shared" si="51"/>
        <v>2143</v>
      </c>
      <c r="AO104" s="32">
        <f t="shared" si="52"/>
        <v>9.6410367151191778E-3</v>
      </c>
      <c r="AP104" s="32"/>
      <c r="AQ104" s="31">
        <v>38321</v>
      </c>
      <c r="AR104" s="6">
        <v>148162</v>
      </c>
      <c r="AS104" s="6">
        <f t="shared" si="53"/>
        <v>369</v>
      </c>
      <c r="AT104" s="6">
        <f t="shared" si="54"/>
        <v>1162</v>
      </c>
      <c r="AU104" s="32">
        <f t="shared" si="55"/>
        <v>7.9047619047618589E-3</v>
      </c>
      <c r="AV104" s="32"/>
      <c r="AW104" s="31">
        <v>38321</v>
      </c>
      <c r="AX104" s="6">
        <v>66</v>
      </c>
      <c r="AY104" s="46">
        <f t="shared" si="49"/>
        <v>0.66019374214649185</v>
      </c>
      <c r="AZ104" s="34"/>
      <c r="BA104" s="31">
        <v>38321</v>
      </c>
      <c r="BB104" s="35">
        <v>140231</v>
      </c>
      <c r="BC104" s="15">
        <f t="shared" si="56"/>
        <v>499</v>
      </c>
      <c r="BD104" s="36">
        <f t="shared" si="57"/>
        <v>1807</v>
      </c>
      <c r="BE104" s="32">
        <f t="shared" si="58"/>
        <v>1.3054094665664984E-2</v>
      </c>
      <c r="BF104" s="72">
        <f t="shared" si="59"/>
        <v>1.3496671053725207E-2</v>
      </c>
      <c r="BG104" s="72"/>
      <c r="BH104" s="31">
        <v>38321</v>
      </c>
      <c r="BI104" s="35">
        <v>7932</v>
      </c>
      <c r="BJ104" s="35">
        <f t="shared" si="60"/>
        <v>-129</v>
      </c>
      <c r="BK104" s="35">
        <f t="shared" si="61"/>
        <v>-644</v>
      </c>
      <c r="BL104" s="32">
        <f t="shared" si="62"/>
        <v>-7.5093283582089554E-2</v>
      </c>
      <c r="BM104" s="32"/>
      <c r="BN104" s="31">
        <v>38321</v>
      </c>
      <c r="BO104" s="38">
        <v>5.4</v>
      </c>
      <c r="BP104" s="38"/>
      <c r="BU104" s="31">
        <v>38321</v>
      </c>
      <c r="BV104" s="6">
        <v>132182</v>
      </c>
      <c r="BW104" s="6">
        <f t="shared" si="63"/>
        <v>63</v>
      </c>
      <c r="BX104" s="35">
        <f t="shared" si="64"/>
        <v>2042</v>
      </c>
      <c r="BY104" s="32">
        <f t="shared" si="65"/>
        <v>1.5690794528968821E-2</v>
      </c>
    </row>
    <row r="105" spans="2:77">
      <c r="AK105" s="31">
        <v>38291</v>
      </c>
      <c r="AL105" s="6">
        <v>224192</v>
      </c>
      <c r="AM105" s="6">
        <f t="shared" si="50"/>
        <v>251</v>
      </c>
      <c r="AN105" s="6">
        <f t="shared" si="51"/>
        <v>2153</v>
      </c>
      <c r="AO105" s="32">
        <f t="shared" si="52"/>
        <v>9.6964947599296192E-3</v>
      </c>
      <c r="AP105" s="32"/>
      <c r="AQ105" s="31">
        <v>38291</v>
      </c>
      <c r="AR105" s="6">
        <v>147793</v>
      </c>
      <c r="AS105" s="6">
        <f t="shared" si="53"/>
        <v>378</v>
      </c>
      <c r="AT105" s="6">
        <f t="shared" si="54"/>
        <v>1077</v>
      </c>
      <c r="AU105" s="32">
        <f t="shared" si="55"/>
        <v>7.3407126693747493E-3</v>
      </c>
      <c r="AV105" s="32"/>
      <c r="AW105" s="31">
        <v>38291</v>
      </c>
      <c r="AX105" s="6">
        <v>65.900000000000006</v>
      </c>
      <c r="AY105" s="46">
        <f t="shared" si="49"/>
        <v>0.65922512846131887</v>
      </c>
      <c r="AZ105" s="34"/>
      <c r="BA105" s="31">
        <v>38291</v>
      </c>
      <c r="BB105" s="35">
        <v>139732</v>
      </c>
      <c r="BC105" s="15">
        <f t="shared" si="56"/>
        <v>245</v>
      </c>
      <c r="BD105" s="36">
        <f t="shared" si="57"/>
        <v>1748</v>
      </c>
      <c r="BE105" s="32">
        <f t="shared" si="58"/>
        <v>1.2668135435992545E-2</v>
      </c>
      <c r="BF105" s="72">
        <f t="shared" si="59"/>
        <v>9.8959035232046855E-3</v>
      </c>
      <c r="BG105" s="72"/>
      <c r="BH105" s="31">
        <v>38291</v>
      </c>
      <c r="BI105" s="35">
        <v>8061</v>
      </c>
      <c r="BJ105" s="35">
        <f t="shared" si="60"/>
        <v>134</v>
      </c>
      <c r="BK105" s="35">
        <f t="shared" si="61"/>
        <v>-671</v>
      </c>
      <c r="BL105" s="32">
        <f t="shared" si="62"/>
        <v>-7.6843792945487821E-2</v>
      </c>
      <c r="BM105" s="32"/>
      <c r="BN105" s="31">
        <v>38291</v>
      </c>
      <c r="BO105" s="38">
        <v>5.5</v>
      </c>
      <c r="BP105" s="38"/>
      <c r="BU105" s="31">
        <v>38291</v>
      </c>
      <c r="BV105" s="6">
        <v>132119</v>
      </c>
      <c r="BW105" s="6">
        <f t="shared" si="63"/>
        <v>348</v>
      </c>
      <c r="BX105" s="35">
        <f t="shared" si="64"/>
        <v>1993</v>
      </c>
      <c r="BY105" s="32">
        <f t="shared" si="65"/>
        <v>1.5315924565421302E-2</v>
      </c>
    </row>
    <row r="106" spans="2:77">
      <c r="AK106" s="31">
        <v>38260</v>
      </c>
      <c r="AL106" s="6">
        <v>223941</v>
      </c>
      <c r="AM106" s="6">
        <f t="shared" si="50"/>
        <v>264</v>
      </c>
      <c r="AN106" s="6">
        <f t="shared" si="51"/>
        <v>2162</v>
      </c>
      <c r="AO106" s="32">
        <f t="shared" si="52"/>
        <v>9.7484432701022694E-3</v>
      </c>
      <c r="AP106" s="32"/>
      <c r="AQ106" s="31">
        <v>38260</v>
      </c>
      <c r="AR106" s="6">
        <v>147415</v>
      </c>
      <c r="AS106" s="6">
        <f t="shared" si="53"/>
        <v>-149</v>
      </c>
      <c r="AT106" s="6">
        <f t="shared" si="54"/>
        <v>885</v>
      </c>
      <c r="AU106" s="32">
        <f t="shared" si="55"/>
        <v>6.0397188289087467E-3</v>
      </c>
      <c r="AV106" s="32"/>
      <c r="AW106" s="31">
        <v>38260</v>
      </c>
      <c r="AX106" s="6">
        <v>65.8</v>
      </c>
      <c r="AY106" s="46">
        <f t="shared" si="49"/>
        <v>0.65827606378465753</v>
      </c>
      <c r="AZ106" s="34"/>
      <c r="BA106" s="31">
        <v>38260</v>
      </c>
      <c r="BB106" s="35">
        <v>139487</v>
      </c>
      <c r="BC106" s="15">
        <f t="shared" si="56"/>
        <v>-86</v>
      </c>
      <c r="BD106" s="36">
        <f t="shared" si="57"/>
        <v>1878</v>
      </c>
      <c r="BE106" s="32">
        <f t="shared" si="58"/>
        <v>1.3647363181187311E-2</v>
      </c>
      <c r="BF106" s="72">
        <f t="shared" si="59"/>
        <v>7.9416551088234977E-3</v>
      </c>
      <c r="BG106" s="72"/>
      <c r="BH106" s="31">
        <v>38260</v>
      </c>
      <c r="BI106" s="35">
        <v>7927</v>
      </c>
      <c r="BJ106" s="35">
        <f t="shared" si="60"/>
        <v>-63</v>
      </c>
      <c r="BK106" s="35">
        <f t="shared" si="61"/>
        <v>-994</v>
      </c>
      <c r="BL106" s="32">
        <f t="shared" si="62"/>
        <v>-0.1114224862683556</v>
      </c>
      <c r="BM106" s="32"/>
      <c r="BN106" s="31">
        <v>38260</v>
      </c>
      <c r="BO106" s="38">
        <v>5.4</v>
      </c>
      <c r="BP106" s="38"/>
      <c r="BU106" s="31">
        <v>38260</v>
      </c>
      <c r="BV106" s="6">
        <v>131771</v>
      </c>
      <c r="BW106" s="6">
        <f t="shared" si="63"/>
        <v>161</v>
      </c>
      <c r="BX106" s="35">
        <f t="shared" si="64"/>
        <v>1842</v>
      </c>
      <c r="BY106" s="32">
        <f t="shared" si="65"/>
        <v>1.4176973577877172E-2</v>
      </c>
    </row>
    <row r="107" spans="2:77">
      <c r="AK107" s="31">
        <v>38230</v>
      </c>
      <c r="AL107" s="6">
        <v>223677</v>
      </c>
      <c r="AM107" s="6">
        <f t="shared" si="50"/>
        <v>255</v>
      </c>
      <c r="AN107" s="6">
        <f t="shared" si="51"/>
        <v>2170</v>
      </c>
      <c r="AO107" s="32">
        <f t="shared" si="52"/>
        <v>9.7965301322304743E-3</v>
      </c>
      <c r="AP107" s="32"/>
      <c r="AQ107" s="31">
        <v>38230</v>
      </c>
      <c r="AR107" s="6">
        <v>147564</v>
      </c>
      <c r="AS107" s="6">
        <f t="shared" si="53"/>
        <v>-128</v>
      </c>
      <c r="AT107" s="6">
        <f t="shared" si="54"/>
        <v>1119</v>
      </c>
      <c r="AU107" s="32">
        <f t="shared" si="55"/>
        <v>7.6410939260473931E-3</v>
      </c>
      <c r="AV107" s="32"/>
      <c r="AW107" s="31">
        <v>38230</v>
      </c>
      <c r="AX107" s="6">
        <v>66</v>
      </c>
      <c r="AY107" s="46">
        <f t="shared" si="49"/>
        <v>0.65971914859373115</v>
      </c>
      <c r="AZ107" s="34"/>
      <c r="BA107" s="31">
        <v>38230</v>
      </c>
      <c r="BB107" s="35">
        <v>139573</v>
      </c>
      <c r="BC107" s="15">
        <f t="shared" si="56"/>
        <v>17</v>
      </c>
      <c r="BD107" s="36">
        <f t="shared" si="57"/>
        <v>2024</v>
      </c>
      <c r="BE107" s="32">
        <f t="shared" si="58"/>
        <v>1.4714756195973733E-2</v>
      </c>
      <c r="BF107" s="72">
        <f t="shared" si="59"/>
        <v>1.0444317127283553E-2</v>
      </c>
      <c r="BG107" s="72"/>
      <c r="BH107" s="31">
        <v>38230</v>
      </c>
      <c r="BI107" s="35">
        <v>7990</v>
      </c>
      <c r="BJ107" s="35">
        <f t="shared" si="60"/>
        <v>-146</v>
      </c>
      <c r="BK107" s="35">
        <f t="shared" si="61"/>
        <v>-906</v>
      </c>
      <c r="BL107" s="32">
        <f t="shared" si="62"/>
        <v>-0.10184352517985606</v>
      </c>
      <c r="BM107" s="32"/>
      <c r="BN107" s="31">
        <v>38230</v>
      </c>
      <c r="BO107" s="38">
        <v>5.4</v>
      </c>
      <c r="BP107" s="38"/>
      <c r="BU107" s="31">
        <v>38230</v>
      </c>
      <c r="BV107" s="6">
        <v>131610</v>
      </c>
      <c r="BW107" s="6">
        <f t="shared" si="63"/>
        <v>122</v>
      </c>
      <c r="BX107" s="35">
        <f t="shared" si="64"/>
        <v>1790</v>
      </c>
      <c r="BY107" s="32">
        <f t="shared" si="65"/>
        <v>1.3788322292404898E-2</v>
      </c>
    </row>
    <row r="108" spans="2:77">
      <c r="AK108" s="31">
        <v>38199</v>
      </c>
      <c r="AL108" s="6">
        <v>223422</v>
      </c>
      <c r="AM108" s="6">
        <f t="shared" si="50"/>
        <v>226</v>
      </c>
      <c r="AN108" s="6">
        <f t="shared" si="51"/>
        <v>2170</v>
      </c>
      <c r="AO108" s="32">
        <f t="shared" si="52"/>
        <v>9.8078209462513222E-3</v>
      </c>
      <c r="AP108" s="32"/>
      <c r="AQ108" s="31">
        <v>38199</v>
      </c>
      <c r="AR108" s="6">
        <v>147692</v>
      </c>
      <c r="AS108" s="6">
        <f t="shared" si="53"/>
        <v>232</v>
      </c>
      <c r="AT108" s="6">
        <f t="shared" si="54"/>
        <v>1207</v>
      </c>
      <c r="AU108" s="32">
        <f t="shared" si="55"/>
        <v>8.2397515103935781E-3</v>
      </c>
      <c r="AV108" s="32"/>
      <c r="AW108" s="31">
        <v>38199</v>
      </c>
      <c r="AX108" s="6">
        <v>66.099999999999994</v>
      </c>
      <c r="AY108" s="46">
        <f t="shared" si="49"/>
        <v>0.66104501794809822</v>
      </c>
      <c r="AZ108" s="34"/>
      <c r="BA108" s="31">
        <v>38199</v>
      </c>
      <c r="BB108" s="35">
        <v>139556</v>
      </c>
      <c r="BC108" s="15">
        <f t="shared" si="56"/>
        <v>382</v>
      </c>
      <c r="BD108" s="36">
        <f t="shared" si="57"/>
        <v>2082</v>
      </c>
      <c r="BE108" s="32">
        <f t="shared" si="58"/>
        <v>1.5144681903487278E-2</v>
      </c>
      <c r="BF108" s="72">
        <f t="shared" si="59"/>
        <v>1.1461266494030675E-2</v>
      </c>
      <c r="BG108" s="72"/>
      <c r="BH108" s="31">
        <v>38199</v>
      </c>
      <c r="BI108" s="35">
        <v>8136</v>
      </c>
      <c r="BJ108" s="35">
        <f t="shared" si="60"/>
        <v>-150</v>
      </c>
      <c r="BK108" s="35">
        <f t="shared" si="61"/>
        <v>-875</v>
      </c>
      <c r="BL108" s="32">
        <f t="shared" si="62"/>
        <v>-9.7103540117634002E-2</v>
      </c>
      <c r="BM108" s="32"/>
      <c r="BN108" s="31">
        <v>38199</v>
      </c>
      <c r="BO108" s="38">
        <v>5.5</v>
      </c>
      <c r="BP108" s="38"/>
      <c r="BU108" s="31">
        <v>38199</v>
      </c>
      <c r="BV108" s="6">
        <v>131488</v>
      </c>
      <c r="BW108" s="6">
        <f t="shared" si="63"/>
        <v>46</v>
      </c>
      <c r="BX108" s="35">
        <f t="shared" si="64"/>
        <v>1623</v>
      </c>
      <c r="BY108" s="32">
        <f t="shared" si="65"/>
        <v>1.2497593654949402E-2</v>
      </c>
    </row>
    <row r="109" spans="2:77">
      <c r="AK109" s="31">
        <v>38168</v>
      </c>
      <c r="AL109" s="6">
        <v>223196</v>
      </c>
      <c r="AM109" s="6">
        <f t="shared" si="50"/>
        <v>229</v>
      </c>
      <c r="AN109" s="6">
        <f t="shared" si="51"/>
        <v>2182</v>
      </c>
      <c r="AO109" s="32">
        <f t="shared" si="52"/>
        <v>9.8726777489208661E-3</v>
      </c>
      <c r="AP109" s="32"/>
      <c r="AQ109" s="31">
        <v>38168</v>
      </c>
      <c r="AR109" s="6">
        <v>147460</v>
      </c>
      <c r="AS109" s="6">
        <f t="shared" si="53"/>
        <v>395</v>
      </c>
      <c r="AT109" s="6">
        <f t="shared" si="54"/>
        <v>404</v>
      </c>
      <c r="AU109" s="32">
        <f t="shared" si="55"/>
        <v>2.7472527472527375E-3</v>
      </c>
      <c r="AV109" s="32"/>
      <c r="AW109" s="31">
        <v>38168</v>
      </c>
      <c r="AX109" s="6">
        <v>66.099999999999994</v>
      </c>
      <c r="AY109" s="46">
        <f t="shared" si="49"/>
        <v>0.66067492248965032</v>
      </c>
      <c r="AZ109" s="34"/>
      <c r="BA109" s="31">
        <v>38168</v>
      </c>
      <c r="BB109" s="35">
        <v>139174</v>
      </c>
      <c r="BC109" s="15">
        <f t="shared" si="56"/>
        <v>322</v>
      </c>
      <c r="BD109" s="36">
        <f t="shared" si="57"/>
        <v>1384</v>
      </c>
      <c r="BE109" s="32">
        <f t="shared" si="58"/>
        <v>1.0044270266347244E-2</v>
      </c>
      <c r="BF109" s="72">
        <f t="shared" si="59"/>
        <v>1.0061903487093682E-2</v>
      </c>
      <c r="BG109" s="72"/>
      <c r="BH109" s="31">
        <v>38168</v>
      </c>
      <c r="BI109" s="35">
        <v>8286</v>
      </c>
      <c r="BJ109" s="35">
        <f t="shared" si="60"/>
        <v>74</v>
      </c>
      <c r="BK109" s="35">
        <f t="shared" si="61"/>
        <v>-980</v>
      </c>
      <c r="BL109" s="32">
        <f t="shared" si="62"/>
        <v>-0.10576300453270016</v>
      </c>
      <c r="BM109" s="32"/>
      <c r="BN109" s="31">
        <v>38168</v>
      </c>
      <c r="BO109" s="38">
        <v>5.6</v>
      </c>
      <c r="BP109" s="38"/>
      <c r="BU109" s="31">
        <v>38168</v>
      </c>
      <c r="BV109" s="6">
        <v>131442</v>
      </c>
      <c r="BW109" s="6">
        <f t="shared" si="63"/>
        <v>81</v>
      </c>
      <c r="BX109" s="35">
        <f t="shared" si="64"/>
        <v>1602</v>
      </c>
      <c r="BY109" s="32">
        <f t="shared" si="65"/>
        <v>1.2338262476894624E-2</v>
      </c>
    </row>
    <row r="110" spans="2:77">
      <c r="AK110" s="31">
        <v>38138</v>
      </c>
      <c r="AL110" s="6">
        <v>222967</v>
      </c>
      <c r="AM110" s="6">
        <f t="shared" si="50"/>
        <v>210</v>
      </c>
      <c r="AN110" s="6">
        <f t="shared" si="51"/>
        <v>2199</v>
      </c>
      <c r="AO110" s="32">
        <f t="shared" si="52"/>
        <v>9.9606827076388349E-3</v>
      </c>
      <c r="AP110" s="32"/>
      <c r="AQ110" s="31">
        <v>38138</v>
      </c>
      <c r="AR110" s="6">
        <v>147065</v>
      </c>
      <c r="AS110" s="6">
        <f t="shared" si="53"/>
        <v>215</v>
      </c>
      <c r="AT110" s="6">
        <f t="shared" si="54"/>
        <v>565</v>
      </c>
      <c r="AU110" s="32">
        <f t="shared" si="55"/>
        <v>3.8566552901024842E-3</v>
      </c>
      <c r="AV110" s="32"/>
      <c r="AW110" s="31">
        <v>38138</v>
      </c>
      <c r="AX110" s="6">
        <v>66</v>
      </c>
      <c r="AY110" s="46">
        <f t="shared" si="49"/>
        <v>0.65958191122453103</v>
      </c>
      <c r="AZ110" s="34"/>
      <c r="BA110" s="31">
        <v>38138</v>
      </c>
      <c r="BB110" s="35">
        <v>138852</v>
      </c>
      <c r="BC110" s="15">
        <f t="shared" si="56"/>
        <v>172</v>
      </c>
      <c r="BD110" s="36">
        <f t="shared" si="57"/>
        <v>1308</v>
      </c>
      <c r="BE110" s="32">
        <f t="shared" si="58"/>
        <v>9.5096841737916105E-3</v>
      </c>
      <c r="BF110" s="72">
        <f t="shared" si="59"/>
        <v>8.435109263306928E-3</v>
      </c>
      <c r="BG110" s="72"/>
      <c r="BH110" s="31">
        <v>38138</v>
      </c>
      <c r="BI110" s="35">
        <v>8212</v>
      </c>
      <c r="BJ110" s="35">
        <f t="shared" si="60"/>
        <v>42</v>
      </c>
      <c r="BK110" s="35">
        <f t="shared" si="61"/>
        <v>-745</v>
      </c>
      <c r="BL110" s="32">
        <f t="shared" si="62"/>
        <v>-8.3175170257898889E-2</v>
      </c>
      <c r="BM110" s="32"/>
      <c r="BN110" s="31">
        <v>38138</v>
      </c>
      <c r="BO110" s="38">
        <v>5.6</v>
      </c>
      <c r="BP110" s="38"/>
      <c r="BU110" s="31">
        <v>38138</v>
      </c>
      <c r="BV110" s="6">
        <v>131361</v>
      </c>
      <c r="BW110" s="6">
        <f t="shared" si="63"/>
        <v>310</v>
      </c>
      <c r="BX110" s="35">
        <f t="shared" si="64"/>
        <v>1521</v>
      </c>
      <c r="BY110" s="32">
        <f t="shared" si="65"/>
        <v>1.1714417744916883E-2</v>
      </c>
    </row>
    <row r="111" spans="2:77">
      <c r="AK111" s="31">
        <v>38107</v>
      </c>
      <c r="AL111" s="6">
        <v>222757</v>
      </c>
      <c r="AM111" s="6">
        <f t="shared" si="50"/>
        <v>207</v>
      </c>
      <c r="AN111" s="6">
        <f t="shared" si="51"/>
        <v>2217</v>
      </c>
      <c r="AO111" s="32">
        <f t="shared" si="52"/>
        <v>1.0052598168132754E-2</v>
      </c>
      <c r="AP111" s="32"/>
      <c r="AQ111" s="31">
        <v>38107</v>
      </c>
      <c r="AR111" s="6">
        <v>146850</v>
      </c>
      <c r="AS111" s="6">
        <f t="shared" si="53"/>
        <v>-94</v>
      </c>
      <c r="AT111" s="6">
        <f t="shared" si="54"/>
        <v>376</v>
      </c>
      <c r="AU111" s="32">
        <f t="shared" si="55"/>
        <v>2.567008479320565E-3</v>
      </c>
      <c r="AV111" s="32"/>
      <c r="AW111" s="31">
        <v>38107</v>
      </c>
      <c r="AX111" s="6">
        <v>65.900000000000006</v>
      </c>
      <c r="AY111" s="46">
        <f t="shared" si="49"/>
        <v>0.65923854244759983</v>
      </c>
      <c r="AZ111" s="34"/>
      <c r="BA111" s="31">
        <v>38107</v>
      </c>
      <c r="BB111" s="35">
        <v>138680</v>
      </c>
      <c r="BC111" s="15">
        <f t="shared" si="56"/>
        <v>227</v>
      </c>
      <c r="BD111" s="36">
        <f t="shared" si="57"/>
        <v>1047</v>
      </c>
      <c r="BE111" s="32">
        <f t="shared" si="58"/>
        <v>7.607187229806911E-3</v>
      </c>
      <c r="BF111" s="72">
        <f t="shared" si="59"/>
        <v>9.3389064868015792E-3</v>
      </c>
      <c r="BG111" s="72"/>
      <c r="BH111" s="31">
        <v>38107</v>
      </c>
      <c r="BI111" s="35">
        <v>8170</v>
      </c>
      <c r="BJ111" s="35">
        <f t="shared" si="60"/>
        <v>-321</v>
      </c>
      <c r="BK111" s="35">
        <f t="shared" si="61"/>
        <v>-672</v>
      </c>
      <c r="BL111" s="32">
        <f t="shared" si="62"/>
        <v>-7.6000904772675848E-2</v>
      </c>
      <c r="BM111" s="32"/>
      <c r="BN111" s="31">
        <v>38107</v>
      </c>
      <c r="BO111" s="38">
        <v>5.6</v>
      </c>
      <c r="BP111" s="38"/>
      <c r="BU111" s="31">
        <v>38107</v>
      </c>
      <c r="BV111" s="6">
        <v>131051</v>
      </c>
      <c r="BW111" s="6">
        <f t="shared" si="63"/>
        <v>249</v>
      </c>
      <c r="BX111" s="35">
        <f t="shared" si="64"/>
        <v>1202</v>
      </c>
      <c r="BY111" s="32">
        <f t="shared" si="65"/>
        <v>9.2569060986222862E-3</v>
      </c>
    </row>
    <row r="112" spans="2:77">
      <c r="AK112" s="31">
        <v>38077</v>
      </c>
      <c r="AL112" s="6">
        <v>222550</v>
      </c>
      <c r="AM112" s="6">
        <f t="shared" si="50"/>
        <v>193</v>
      </c>
      <c r="AN112" s="6">
        <f t="shared" si="51"/>
        <v>2233</v>
      </c>
      <c r="AO112" s="32">
        <f t="shared" si="52"/>
        <v>1.0135395816028625E-2</v>
      </c>
      <c r="AP112" s="32"/>
      <c r="AQ112" s="31">
        <v>38077</v>
      </c>
      <c r="AR112" s="6">
        <v>146944</v>
      </c>
      <c r="AS112" s="6">
        <f t="shared" si="53"/>
        <v>235</v>
      </c>
      <c r="AT112" s="6">
        <f t="shared" si="54"/>
        <v>922</v>
      </c>
      <c r="AU112" s="32">
        <f t="shared" si="55"/>
        <v>6.3141170508553834E-3</v>
      </c>
      <c r="AV112" s="32"/>
      <c r="AW112" s="31">
        <v>38077</v>
      </c>
      <c r="AX112" s="6">
        <v>66</v>
      </c>
      <c r="AY112" s="46">
        <f t="shared" si="49"/>
        <v>0.66027409570882944</v>
      </c>
      <c r="AZ112" s="34"/>
      <c r="BA112" s="31">
        <v>38077</v>
      </c>
      <c r="BB112" s="35">
        <v>138453</v>
      </c>
      <c r="BC112" s="15">
        <f t="shared" si="56"/>
        <v>-89</v>
      </c>
      <c r="BD112" s="36">
        <f t="shared" si="57"/>
        <v>1019</v>
      </c>
      <c r="BE112" s="32">
        <f t="shared" si="58"/>
        <v>7.414468035566113E-3</v>
      </c>
      <c r="BF112" s="72">
        <f t="shared" si="59"/>
        <v>8.3225508480847532E-3</v>
      </c>
      <c r="BG112" s="72"/>
      <c r="BH112" s="31">
        <v>38077</v>
      </c>
      <c r="BI112" s="35">
        <v>8491</v>
      </c>
      <c r="BJ112" s="35">
        <f t="shared" si="60"/>
        <v>324</v>
      </c>
      <c r="BK112" s="35">
        <f t="shared" si="61"/>
        <v>-97</v>
      </c>
      <c r="BL112" s="32">
        <f t="shared" si="62"/>
        <v>-1.129482999534237E-2</v>
      </c>
      <c r="BM112" s="32"/>
      <c r="BN112" s="31">
        <v>38077</v>
      </c>
      <c r="BO112" s="38">
        <v>5.8</v>
      </c>
      <c r="BP112" s="38"/>
      <c r="BU112" s="31">
        <v>38077</v>
      </c>
      <c r="BV112" s="6">
        <v>130802</v>
      </c>
      <c r="BW112" s="6">
        <f t="shared" si="63"/>
        <v>337</v>
      </c>
      <c r="BX112" s="35">
        <f t="shared" si="64"/>
        <v>904</v>
      </c>
      <c r="BY112" s="32">
        <f t="shared" si="65"/>
        <v>6.9593065328179549E-3</v>
      </c>
    </row>
    <row r="113" spans="37:77">
      <c r="AK113" s="31">
        <v>38046</v>
      </c>
      <c r="AL113" s="6">
        <v>222357</v>
      </c>
      <c r="AM113" s="6">
        <f t="shared" si="50"/>
        <v>196</v>
      </c>
      <c r="AN113" s="6">
        <f t="shared" si="51"/>
        <v>2243</v>
      </c>
      <c r="AO113" s="32">
        <f t="shared" si="52"/>
        <v>1.0190174182469036E-2</v>
      </c>
      <c r="AP113" s="32"/>
      <c r="AQ113" s="31">
        <v>38046</v>
      </c>
      <c r="AR113" s="6">
        <v>146709</v>
      </c>
      <c r="AS113" s="6">
        <f t="shared" si="53"/>
        <v>-133</v>
      </c>
      <c r="AT113" s="6">
        <f t="shared" si="54"/>
        <v>609</v>
      </c>
      <c r="AU113" s="32">
        <f t="shared" si="55"/>
        <v>4.168377823408731E-3</v>
      </c>
      <c r="AV113" s="32"/>
      <c r="AW113" s="31">
        <v>38046</v>
      </c>
      <c r="AX113" s="6">
        <v>66</v>
      </c>
      <c r="AY113" s="46">
        <f t="shared" si="49"/>
        <v>0.65979033716051216</v>
      </c>
      <c r="AZ113" s="34"/>
      <c r="BA113" s="31">
        <v>38046</v>
      </c>
      <c r="BB113" s="35">
        <v>138542</v>
      </c>
      <c r="BC113" s="15">
        <f t="shared" si="56"/>
        <v>70</v>
      </c>
      <c r="BD113" s="36">
        <f t="shared" si="57"/>
        <v>1060</v>
      </c>
      <c r="BE113" s="32">
        <f t="shared" si="58"/>
        <v>7.7101002313029188E-3</v>
      </c>
      <c r="BF113" s="72">
        <f t="shared" si="59"/>
        <v>7.6809637174339862E-3</v>
      </c>
      <c r="BG113" s="72"/>
      <c r="BH113" s="31">
        <v>38046</v>
      </c>
      <c r="BI113" s="35">
        <v>8167</v>
      </c>
      <c r="BJ113" s="35">
        <f t="shared" si="60"/>
        <v>-203</v>
      </c>
      <c r="BK113" s="35">
        <f t="shared" si="61"/>
        <v>-451</v>
      </c>
      <c r="BL113" s="32">
        <f t="shared" si="62"/>
        <v>-5.2332327686238078E-2</v>
      </c>
      <c r="BM113" s="32"/>
      <c r="BN113" s="31">
        <v>38046</v>
      </c>
      <c r="BO113" s="38">
        <v>5.6</v>
      </c>
      <c r="BP113" s="38"/>
      <c r="BU113" s="31">
        <v>38046</v>
      </c>
      <c r="BV113" s="6">
        <v>130465</v>
      </c>
      <c r="BW113" s="6">
        <f t="shared" si="63"/>
        <v>44</v>
      </c>
      <c r="BX113" s="35">
        <f t="shared" si="64"/>
        <v>354</v>
      </c>
      <c r="BY113" s="32">
        <f t="shared" si="65"/>
        <v>2.7207538178939394E-3</v>
      </c>
    </row>
    <row r="114" spans="37:77">
      <c r="AK114" s="31">
        <v>38017</v>
      </c>
      <c r="AL114" s="6">
        <v>222161</v>
      </c>
      <c r="AM114" s="6">
        <f t="shared" si="50"/>
        <v>-348</v>
      </c>
      <c r="AN114" s="6">
        <f t="shared" si="51"/>
        <v>2264</v>
      </c>
      <c r="AO114" s="32">
        <f t="shared" si="52"/>
        <v>1.0295729364202311E-2</v>
      </c>
      <c r="AP114" s="32"/>
      <c r="AQ114" s="31">
        <v>38017</v>
      </c>
      <c r="AR114" s="6">
        <v>146842</v>
      </c>
      <c r="AS114" s="6">
        <f t="shared" si="53"/>
        <v>113</v>
      </c>
      <c r="AT114" s="6">
        <f t="shared" si="54"/>
        <v>905</v>
      </c>
      <c r="AU114" s="32">
        <f t="shared" si="55"/>
        <v>6.2013060430186062E-3</v>
      </c>
      <c r="AV114" s="32"/>
      <c r="AW114" s="31">
        <v>38017</v>
      </c>
      <c r="AX114" s="6">
        <v>66.099999999999994</v>
      </c>
      <c r="AY114" s="46">
        <f t="shared" si="49"/>
        <v>0.6609710975373716</v>
      </c>
      <c r="AZ114" s="34"/>
      <c r="BA114" s="31">
        <v>38017</v>
      </c>
      <c r="BB114" s="35">
        <v>138472</v>
      </c>
      <c r="BC114" s="15">
        <f t="shared" si="56"/>
        <v>61</v>
      </c>
      <c r="BD114" s="36">
        <f t="shared" si="57"/>
        <v>1055</v>
      </c>
      <c r="BE114" s="32">
        <f t="shared" si="58"/>
        <v>7.6773616073702033E-3</v>
      </c>
      <c r="BF114" s="72">
        <f t="shared" si="59"/>
        <v>1.0161405028267123E-2</v>
      </c>
      <c r="BG114" s="72"/>
      <c r="BH114" s="31">
        <v>38017</v>
      </c>
      <c r="BI114" s="35">
        <v>8370</v>
      </c>
      <c r="BJ114" s="35">
        <f t="shared" si="60"/>
        <v>53</v>
      </c>
      <c r="BK114" s="35">
        <f t="shared" si="61"/>
        <v>-150</v>
      </c>
      <c r="BL114" s="32">
        <f t="shared" si="62"/>
        <v>-1.7605633802816878E-2</v>
      </c>
      <c r="BM114" s="32"/>
      <c r="BN114" s="31">
        <v>38017</v>
      </c>
      <c r="BO114" s="38">
        <v>5.7</v>
      </c>
      <c r="BP114" s="38"/>
      <c r="BU114" s="31">
        <v>38017</v>
      </c>
      <c r="BV114" s="6">
        <v>130421</v>
      </c>
      <c r="BW114" s="6">
        <f t="shared" si="63"/>
        <v>162</v>
      </c>
      <c r="BX114" s="35">
        <f t="shared" si="64"/>
        <v>151</v>
      </c>
      <c r="BY114" s="32">
        <f t="shared" si="65"/>
        <v>1.1591310355416606E-3</v>
      </c>
    </row>
    <row r="115" spans="37:77">
      <c r="AK115" s="31">
        <v>37986</v>
      </c>
      <c r="AL115" s="6">
        <v>222509</v>
      </c>
      <c r="AM115" s="6">
        <f t="shared" si="50"/>
        <v>230</v>
      </c>
      <c r="AN115" s="6">
        <f t="shared" si="51"/>
        <v>3768</v>
      </c>
      <c r="AO115" s="32">
        <f t="shared" si="52"/>
        <v>1.7225851577893581E-2</v>
      </c>
      <c r="AP115" s="32"/>
      <c r="AQ115" s="31">
        <v>37986</v>
      </c>
      <c r="AR115" s="6">
        <v>146729</v>
      </c>
      <c r="AS115" s="6">
        <f t="shared" si="53"/>
        <v>-271</v>
      </c>
      <c r="AT115" s="6">
        <f t="shared" si="54"/>
        <v>1663</v>
      </c>
      <c r="AU115" s="32">
        <f t="shared" si="55"/>
        <v>1.1463747535604529E-2</v>
      </c>
      <c r="AV115" s="32"/>
      <c r="AW115" s="31">
        <v>37986</v>
      </c>
      <c r="AX115" s="6">
        <v>65.900000000000006</v>
      </c>
      <c r="AY115" s="46">
        <f t="shared" si="49"/>
        <v>0.65942950622222019</v>
      </c>
      <c r="AZ115" s="34"/>
      <c r="BA115" s="31">
        <v>37986</v>
      </c>
      <c r="BB115" s="35">
        <v>138411</v>
      </c>
      <c r="BC115" s="15">
        <f t="shared" si="56"/>
        <v>-13</v>
      </c>
      <c r="BD115" s="36">
        <f t="shared" si="57"/>
        <v>1985</v>
      </c>
      <c r="BE115" s="32">
        <f t="shared" si="58"/>
        <v>1.4550012460967876E-2</v>
      </c>
      <c r="BF115" s="72">
        <f t="shared" si="59"/>
        <v>8.6679072132325174E-3</v>
      </c>
      <c r="BG115" s="72"/>
      <c r="BH115" s="31">
        <v>37986</v>
      </c>
      <c r="BI115" s="35">
        <v>8317</v>
      </c>
      <c r="BJ115" s="35">
        <f t="shared" si="60"/>
        <v>-259</v>
      </c>
      <c r="BK115" s="35">
        <f t="shared" si="61"/>
        <v>-323</v>
      </c>
      <c r="BL115" s="32">
        <f t="shared" si="62"/>
        <v>-3.7384259259259256E-2</v>
      </c>
      <c r="BM115" s="32"/>
      <c r="BN115" s="31">
        <v>37986</v>
      </c>
      <c r="BO115" s="38">
        <v>5.7</v>
      </c>
      <c r="BP115" s="38"/>
      <c r="BU115" s="31">
        <v>37986</v>
      </c>
      <c r="BV115" s="6">
        <v>130259</v>
      </c>
      <c r="BW115" s="6">
        <f t="shared" si="63"/>
        <v>119</v>
      </c>
      <c r="BX115" s="35">
        <f t="shared" si="64"/>
        <v>84</v>
      </c>
      <c r="BY115" s="32">
        <f t="shared" si="65"/>
        <v>6.4528519300943721E-4</v>
      </c>
    </row>
    <row r="116" spans="37:77">
      <c r="AK116" s="31">
        <v>37955</v>
      </c>
      <c r="AL116" s="6">
        <v>222279</v>
      </c>
      <c r="AM116" s="6">
        <f t="shared" si="50"/>
        <v>240</v>
      </c>
      <c r="AN116" s="6">
        <f t="shared" si="51"/>
        <v>3731</v>
      </c>
      <c r="AO116" s="32">
        <f t="shared" si="52"/>
        <v>1.7071764555155022E-2</v>
      </c>
      <c r="AP116" s="32"/>
      <c r="AQ116" s="31">
        <v>37955</v>
      </c>
      <c r="AR116" s="6">
        <v>147000</v>
      </c>
      <c r="AS116" s="6">
        <f t="shared" si="53"/>
        <v>284</v>
      </c>
      <c r="AT116" s="6">
        <f t="shared" si="54"/>
        <v>1959</v>
      </c>
      <c r="AU116" s="32">
        <f t="shared" si="55"/>
        <v>1.3506525740997422E-2</v>
      </c>
      <c r="AV116" s="32"/>
      <c r="AW116" s="31">
        <v>37955</v>
      </c>
      <c r="AX116" s="6">
        <v>66.099999999999994</v>
      </c>
      <c r="AY116" s="46">
        <f t="shared" si="49"/>
        <v>0.661331029921855</v>
      </c>
      <c r="AZ116" s="34"/>
      <c r="BA116" s="31">
        <v>37955</v>
      </c>
      <c r="BB116" s="35">
        <v>138424</v>
      </c>
      <c r="BC116" s="15">
        <f t="shared" si="56"/>
        <v>440</v>
      </c>
      <c r="BD116" s="36">
        <f t="shared" si="57"/>
        <v>1903</v>
      </c>
      <c r="BE116" s="32">
        <f t="shared" si="58"/>
        <v>1.393924744178543E-2</v>
      </c>
      <c r="BF116" s="72">
        <f t="shared" si="59"/>
        <v>8.0082473060891779E-3</v>
      </c>
      <c r="BG116" s="72"/>
      <c r="BH116" s="31">
        <v>37955</v>
      </c>
      <c r="BI116" s="35">
        <v>8576</v>
      </c>
      <c r="BJ116" s="35">
        <f t="shared" si="60"/>
        <v>-156</v>
      </c>
      <c r="BK116" s="35">
        <f t="shared" si="61"/>
        <v>56</v>
      </c>
      <c r="BL116" s="32">
        <f t="shared" si="62"/>
        <v>6.5727699530515604E-3</v>
      </c>
      <c r="BM116" s="32"/>
      <c r="BN116" s="31">
        <v>37955</v>
      </c>
      <c r="BO116" s="38">
        <v>5.8</v>
      </c>
      <c r="BP116" s="38"/>
      <c r="BU116" s="31">
        <v>37955</v>
      </c>
      <c r="BV116" s="6">
        <v>130140</v>
      </c>
      <c r="BW116" s="6">
        <f t="shared" si="63"/>
        <v>14</v>
      </c>
      <c r="BX116" s="35">
        <f t="shared" si="64"/>
        <v>-198</v>
      </c>
      <c r="BY116" s="32">
        <f t="shared" si="65"/>
        <v>-1.5191271923767902E-3</v>
      </c>
    </row>
    <row r="117" spans="37:77">
      <c r="AK117" s="31">
        <v>37925</v>
      </c>
      <c r="AL117" s="6">
        <v>222039</v>
      </c>
      <c r="AM117" s="6">
        <f t="shared" si="50"/>
        <v>260</v>
      </c>
      <c r="AN117" s="6">
        <f t="shared" si="51"/>
        <v>3699</v>
      </c>
      <c r="AO117" s="32">
        <f t="shared" si="52"/>
        <v>1.6941467436108804E-2</v>
      </c>
      <c r="AP117" s="32"/>
      <c r="AQ117" s="31">
        <v>37925</v>
      </c>
      <c r="AR117" s="6">
        <v>146716</v>
      </c>
      <c r="AS117" s="6">
        <f t="shared" si="53"/>
        <v>186</v>
      </c>
      <c r="AT117" s="6">
        <f t="shared" si="54"/>
        <v>1402</v>
      </c>
      <c r="AU117" s="32">
        <f t="shared" si="55"/>
        <v>9.6480724500047632E-3</v>
      </c>
      <c r="AV117" s="32"/>
      <c r="AW117" s="31">
        <v>37925</v>
      </c>
      <c r="AX117" s="6">
        <v>66.099999999999994</v>
      </c>
      <c r="AY117" s="46">
        <f t="shared" si="49"/>
        <v>0.66076680222843731</v>
      </c>
      <c r="AZ117" s="34"/>
      <c r="BA117" s="31">
        <v>37925</v>
      </c>
      <c r="BB117" s="35">
        <v>137984</v>
      </c>
      <c r="BC117" s="15">
        <f t="shared" si="56"/>
        <v>375</v>
      </c>
      <c r="BD117" s="36">
        <f t="shared" si="57"/>
        <v>976</v>
      </c>
      <c r="BE117" s="32">
        <f t="shared" si="58"/>
        <v>7.1236716104168263E-3</v>
      </c>
      <c r="BF117" s="72">
        <f t="shared" si="59"/>
        <v>5.8200327669070129E-3</v>
      </c>
      <c r="BG117" s="72"/>
      <c r="BH117" s="31">
        <v>37925</v>
      </c>
      <c r="BI117" s="35">
        <v>8732</v>
      </c>
      <c r="BJ117" s="35">
        <f t="shared" si="60"/>
        <v>-189</v>
      </c>
      <c r="BK117" s="35">
        <f t="shared" si="61"/>
        <v>425</v>
      </c>
      <c r="BL117" s="32">
        <f t="shared" si="62"/>
        <v>5.1161670879980692E-2</v>
      </c>
      <c r="BM117" s="32"/>
      <c r="BN117" s="31">
        <v>37925</v>
      </c>
      <c r="BO117" s="38">
        <v>6</v>
      </c>
      <c r="BP117" s="38"/>
      <c r="BU117" s="31">
        <v>37925</v>
      </c>
      <c r="BV117" s="6">
        <v>130126</v>
      </c>
      <c r="BW117" s="6">
        <f t="shared" si="63"/>
        <v>197</v>
      </c>
      <c r="BX117" s="35">
        <f t="shared" si="64"/>
        <v>-204</v>
      </c>
      <c r="BY117" s="32">
        <f t="shared" si="65"/>
        <v>-1.5652574234634731E-3</v>
      </c>
    </row>
    <row r="118" spans="37:77">
      <c r="AK118" s="31">
        <v>37894</v>
      </c>
      <c r="AL118" s="6">
        <v>221779</v>
      </c>
      <c r="AM118" s="6">
        <f t="shared" si="50"/>
        <v>272</v>
      </c>
      <c r="AN118" s="6">
        <f t="shared" si="51"/>
        <v>3672</v>
      </c>
      <c r="AO118" s="32">
        <f t="shared" si="52"/>
        <v>1.6835773267249499E-2</v>
      </c>
      <c r="AP118" s="32"/>
      <c r="AQ118" s="31">
        <v>37894</v>
      </c>
      <c r="AR118" s="6">
        <v>146530</v>
      </c>
      <c r="AS118" s="6">
        <f t="shared" si="53"/>
        <v>85</v>
      </c>
      <c r="AT118" s="6">
        <f t="shared" si="54"/>
        <v>978</v>
      </c>
      <c r="AU118" s="32">
        <f t="shared" si="55"/>
        <v>6.7192481037705587E-3</v>
      </c>
      <c r="AV118" s="32"/>
      <c r="AW118" s="31">
        <v>37894</v>
      </c>
      <c r="AX118" s="6">
        <v>66.099999999999994</v>
      </c>
      <c r="AY118" s="46">
        <f t="shared" si="49"/>
        <v>0.66070277167811198</v>
      </c>
      <c r="AZ118" s="34"/>
      <c r="BA118" s="31">
        <v>37894</v>
      </c>
      <c r="BB118" s="35">
        <v>137609</v>
      </c>
      <c r="BC118" s="15">
        <f t="shared" si="56"/>
        <v>60</v>
      </c>
      <c r="BD118" s="36">
        <f t="shared" si="57"/>
        <v>307</v>
      </c>
      <c r="BE118" s="32">
        <f t="shared" si="58"/>
        <v>2.2359470364596845E-3</v>
      </c>
      <c r="BF118" s="72">
        <f t="shared" si="59"/>
        <v>2.7840799444315278E-3</v>
      </c>
      <c r="BG118" s="72"/>
      <c r="BH118" s="31">
        <v>37894</v>
      </c>
      <c r="BI118" s="35">
        <v>8921</v>
      </c>
      <c r="BJ118" s="35">
        <f t="shared" si="60"/>
        <v>25</v>
      </c>
      <c r="BK118" s="35">
        <f t="shared" si="61"/>
        <v>670</v>
      </c>
      <c r="BL118" s="32">
        <f t="shared" si="62"/>
        <v>8.120227851169548E-2</v>
      </c>
      <c r="BM118" s="32"/>
      <c r="BN118" s="31">
        <v>37894</v>
      </c>
      <c r="BO118" s="38">
        <v>6.1</v>
      </c>
      <c r="BP118" s="38"/>
      <c r="BU118" s="31">
        <v>37894</v>
      </c>
      <c r="BV118" s="6">
        <v>129929</v>
      </c>
      <c r="BW118" s="6">
        <f t="shared" si="63"/>
        <v>109</v>
      </c>
      <c r="BX118" s="35">
        <f t="shared" si="64"/>
        <v>-280</v>
      </c>
      <c r="BY118" s="32">
        <f t="shared" si="65"/>
        <v>-2.1503889900084117E-3</v>
      </c>
    </row>
    <row r="119" spans="37:77">
      <c r="AK119" s="31">
        <v>37864</v>
      </c>
      <c r="AL119" s="6">
        <v>221507</v>
      </c>
      <c r="AM119" s="6">
        <f t="shared" si="50"/>
        <v>255</v>
      </c>
      <c r="AN119" s="6">
        <f t="shared" si="51"/>
        <v>3641</v>
      </c>
      <c r="AO119" s="32">
        <f t="shared" si="52"/>
        <v>1.6712107442189206E-2</v>
      </c>
      <c r="AP119" s="32"/>
      <c r="AQ119" s="31">
        <v>37864</v>
      </c>
      <c r="AR119" s="6">
        <v>146445</v>
      </c>
      <c r="AS119" s="6">
        <f t="shared" si="53"/>
        <v>-40</v>
      </c>
      <c r="AT119" s="6">
        <f t="shared" si="54"/>
        <v>1436</v>
      </c>
      <c r="AU119" s="32">
        <f t="shared" si="55"/>
        <v>9.9028336172237719E-3</v>
      </c>
      <c r="AV119" s="32"/>
      <c r="AW119" s="31">
        <v>37864</v>
      </c>
      <c r="AX119" s="6">
        <v>66.099999999999994</v>
      </c>
      <c r="AY119" s="46">
        <f t="shared" si="49"/>
        <v>0.66113034802511883</v>
      </c>
      <c r="AZ119" s="34"/>
      <c r="BA119" s="31">
        <v>37864</v>
      </c>
      <c r="BB119" s="35">
        <v>137549</v>
      </c>
      <c r="BC119" s="15">
        <f t="shared" si="56"/>
        <v>75</v>
      </c>
      <c r="BD119" s="36">
        <f t="shared" si="57"/>
        <v>844</v>
      </c>
      <c r="BE119" s="32">
        <f t="shared" si="58"/>
        <v>6.1738780585933739E-3</v>
      </c>
      <c r="BF119" s="72">
        <f t="shared" si="59"/>
        <v>4.7898038056856107E-3</v>
      </c>
      <c r="BG119" s="72"/>
      <c r="BH119" s="31">
        <v>37864</v>
      </c>
      <c r="BI119" s="35">
        <v>8896</v>
      </c>
      <c r="BJ119" s="35">
        <f t="shared" si="60"/>
        <v>-115</v>
      </c>
      <c r="BK119" s="35">
        <f t="shared" si="61"/>
        <v>592</v>
      </c>
      <c r="BL119" s="32">
        <f t="shared" si="62"/>
        <v>7.1290944123314048E-2</v>
      </c>
      <c r="BM119" s="32"/>
      <c r="BN119" s="31">
        <v>37864</v>
      </c>
      <c r="BO119" s="38">
        <v>6.1</v>
      </c>
      <c r="BP119" s="38"/>
      <c r="BU119" s="31">
        <v>37864</v>
      </c>
      <c r="BV119" s="6">
        <v>129820</v>
      </c>
      <c r="BW119" s="6">
        <f t="shared" si="63"/>
        <v>-45</v>
      </c>
      <c r="BX119" s="35">
        <f t="shared" si="64"/>
        <v>-444</v>
      </c>
      <c r="BY119" s="32">
        <f t="shared" si="65"/>
        <v>-3.4084628139777751E-3</v>
      </c>
    </row>
    <row r="120" spans="37:77">
      <c r="AK120" s="31">
        <v>37833</v>
      </c>
      <c r="AL120" s="6">
        <v>221252</v>
      </c>
      <c r="AM120" s="6">
        <f t="shared" si="50"/>
        <v>238</v>
      </c>
      <c r="AN120" s="6">
        <f t="shared" si="51"/>
        <v>3622</v>
      </c>
      <c r="AO120" s="32">
        <f t="shared" si="52"/>
        <v>1.6642926067178321E-2</v>
      </c>
      <c r="AP120" s="32"/>
      <c r="AQ120" s="31">
        <v>37833</v>
      </c>
      <c r="AR120" s="6">
        <v>146485</v>
      </c>
      <c r="AS120" s="6">
        <f t="shared" si="53"/>
        <v>-571</v>
      </c>
      <c r="AT120" s="6">
        <f t="shared" si="54"/>
        <v>1682</v>
      </c>
      <c r="AU120" s="32">
        <f t="shared" si="55"/>
        <v>1.161578144099229E-2</v>
      </c>
      <c r="AV120" s="32"/>
      <c r="AW120" s="31">
        <v>37833</v>
      </c>
      <c r="AX120" s="6">
        <v>66.2</v>
      </c>
      <c r="AY120" s="46">
        <f t="shared" si="49"/>
        <v>0.66207311120351453</v>
      </c>
      <c r="AZ120" s="34"/>
      <c r="BA120" s="31">
        <v>37833</v>
      </c>
      <c r="BB120" s="35">
        <v>137474</v>
      </c>
      <c r="BC120" s="15">
        <f t="shared" si="56"/>
        <v>-316</v>
      </c>
      <c r="BD120" s="36">
        <f t="shared" si="57"/>
        <v>1061</v>
      </c>
      <c r="BE120" s="32">
        <f t="shared" si="58"/>
        <v>7.7778510845740723E-3</v>
      </c>
      <c r="BF120" s="72">
        <f t="shared" si="59"/>
        <v>1.4887095958067698E-3</v>
      </c>
      <c r="BG120" s="72"/>
      <c r="BH120" s="31">
        <v>37833</v>
      </c>
      <c r="BI120" s="35">
        <v>9011</v>
      </c>
      <c r="BJ120" s="35">
        <f t="shared" si="60"/>
        <v>-255</v>
      </c>
      <c r="BK120" s="35">
        <f t="shared" si="61"/>
        <v>621</v>
      </c>
      <c r="BL120" s="32">
        <f t="shared" si="62"/>
        <v>7.4016686531585218E-2</v>
      </c>
      <c r="BM120" s="32"/>
      <c r="BN120" s="31">
        <v>37833</v>
      </c>
      <c r="BO120" s="38">
        <v>6.2</v>
      </c>
      <c r="BP120" s="38"/>
      <c r="BU120" s="31">
        <v>37833</v>
      </c>
      <c r="BV120" s="6">
        <v>129865</v>
      </c>
      <c r="BW120" s="6">
        <f t="shared" si="63"/>
        <v>25</v>
      </c>
      <c r="BX120" s="35">
        <f t="shared" si="64"/>
        <v>-410</v>
      </c>
      <c r="BY120" s="32">
        <f t="shared" si="65"/>
        <v>-3.1471886394166537E-3</v>
      </c>
    </row>
    <row r="121" spans="37:77">
      <c r="AK121" s="31">
        <v>37802</v>
      </c>
      <c r="AL121" s="6">
        <v>221014</v>
      </c>
      <c r="AM121" s="6">
        <f t="shared" si="50"/>
        <v>246</v>
      </c>
      <c r="AN121" s="6">
        <f t="shared" si="51"/>
        <v>3607</v>
      </c>
      <c r="AO121" s="32">
        <f t="shared" si="52"/>
        <v>1.659100212964626E-2</v>
      </c>
      <c r="AP121" s="32"/>
      <c r="AQ121" s="31">
        <v>37802</v>
      </c>
      <c r="AR121" s="6">
        <v>147056</v>
      </c>
      <c r="AS121" s="6">
        <f t="shared" si="53"/>
        <v>556</v>
      </c>
      <c r="AT121" s="6">
        <f t="shared" si="54"/>
        <v>2248</v>
      </c>
      <c r="AU121" s="32">
        <f t="shared" si="55"/>
        <v>1.5524004198663066E-2</v>
      </c>
      <c r="AV121" s="32"/>
      <c r="AW121" s="31">
        <v>37802</v>
      </c>
      <c r="AX121" s="6">
        <v>66.5</v>
      </c>
      <c r="AY121" s="46">
        <f t="shared" si="49"/>
        <v>0.66536961459455057</v>
      </c>
      <c r="AZ121" s="34"/>
      <c r="BA121" s="31">
        <v>37802</v>
      </c>
      <c r="BB121" s="35">
        <v>137790</v>
      </c>
      <c r="BC121" s="15">
        <f t="shared" si="56"/>
        <v>246</v>
      </c>
      <c r="BD121" s="36">
        <f t="shared" si="57"/>
        <v>1375</v>
      </c>
      <c r="BE121" s="32">
        <f t="shared" si="58"/>
        <v>1.007953670784012E-2</v>
      </c>
      <c r="BF121" s="72">
        <f t="shared" si="59"/>
        <v>3.3666845463027895E-3</v>
      </c>
      <c r="BG121" s="72"/>
      <c r="BH121" s="31">
        <v>37802</v>
      </c>
      <c r="BI121" s="35">
        <v>9266</v>
      </c>
      <c r="BJ121" s="35">
        <f t="shared" si="60"/>
        <v>309</v>
      </c>
      <c r="BK121" s="35">
        <f t="shared" si="61"/>
        <v>873</v>
      </c>
      <c r="BL121" s="32">
        <f t="shared" si="62"/>
        <v>0.10401525080424157</v>
      </c>
      <c r="BM121" s="32"/>
      <c r="BN121" s="31">
        <v>37802</v>
      </c>
      <c r="BO121" s="38">
        <v>6.3</v>
      </c>
      <c r="BP121" s="38"/>
      <c r="BU121" s="31">
        <v>37802</v>
      </c>
      <c r="BV121" s="6">
        <v>129840</v>
      </c>
      <c r="BW121" s="6">
        <f t="shared" si="63"/>
        <v>0</v>
      </c>
      <c r="BX121" s="35">
        <f t="shared" si="64"/>
        <v>-535</v>
      </c>
      <c r="BY121" s="32">
        <f t="shared" si="65"/>
        <v>-4.1035474592521215E-3</v>
      </c>
    </row>
    <row r="122" spans="37:77">
      <c r="AK122" s="31">
        <v>37772</v>
      </c>
      <c r="AL122" s="6">
        <v>220768</v>
      </c>
      <c r="AM122" s="6">
        <f t="shared" si="50"/>
        <v>228</v>
      </c>
      <c r="AN122" s="6">
        <f t="shared" si="51"/>
        <v>3570</v>
      </c>
      <c r="AO122" s="32">
        <f t="shared" si="52"/>
        <v>1.6436615438447877E-2</v>
      </c>
      <c r="AP122" s="32"/>
      <c r="AQ122" s="31">
        <v>37772</v>
      </c>
      <c r="AR122" s="6">
        <v>146500</v>
      </c>
      <c r="AS122" s="6">
        <f t="shared" si="53"/>
        <v>26</v>
      </c>
      <c r="AT122" s="6">
        <f t="shared" si="54"/>
        <v>1562</v>
      </c>
      <c r="AU122" s="32">
        <f t="shared" si="55"/>
        <v>1.0777021899018857E-2</v>
      </c>
      <c r="AV122" s="32"/>
      <c r="AW122" s="31">
        <v>37772</v>
      </c>
      <c r="AX122" s="6">
        <v>66.400000000000006</v>
      </c>
      <c r="AY122" s="46">
        <f t="shared" si="49"/>
        <v>0.66359254964487602</v>
      </c>
      <c r="AZ122" s="34"/>
      <c r="BA122" s="31">
        <v>37772</v>
      </c>
      <c r="BB122" s="35">
        <v>137544</v>
      </c>
      <c r="BC122" s="15">
        <f t="shared" si="56"/>
        <v>-89</v>
      </c>
      <c r="BD122" s="36">
        <f t="shared" si="57"/>
        <v>1005</v>
      </c>
      <c r="BE122" s="32">
        <f t="shared" si="58"/>
        <v>7.3605343528222456E-3</v>
      </c>
      <c r="BF122" s="72">
        <f t="shared" si="59"/>
        <v>1.6633734116400234E-3</v>
      </c>
      <c r="BG122" s="72"/>
      <c r="BH122" s="31">
        <v>37772</v>
      </c>
      <c r="BI122" s="35">
        <v>8957</v>
      </c>
      <c r="BJ122" s="35">
        <f t="shared" si="60"/>
        <v>115</v>
      </c>
      <c r="BK122" s="35">
        <f t="shared" si="61"/>
        <v>558</v>
      </c>
      <c r="BL122" s="32">
        <f t="shared" si="62"/>
        <v>6.6436480533396791E-2</v>
      </c>
      <c r="BM122" s="32"/>
      <c r="BN122" s="31">
        <v>37772</v>
      </c>
      <c r="BO122" s="38">
        <v>6.1</v>
      </c>
      <c r="BP122" s="38"/>
      <c r="BU122" s="31">
        <v>37772</v>
      </c>
      <c r="BV122" s="6">
        <v>129840</v>
      </c>
      <c r="BW122" s="6">
        <f t="shared" si="63"/>
        <v>-9</v>
      </c>
      <c r="BX122" s="35">
        <f t="shared" si="64"/>
        <v>-488</v>
      </c>
      <c r="BY122" s="32">
        <f t="shared" si="65"/>
        <v>-3.7443987477748797E-3</v>
      </c>
    </row>
    <row r="123" spans="37:77">
      <c r="AK123" s="31">
        <v>37741</v>
      </c>
      <c r="AL123" s="6">
        <v>220540</v>
      </c>
      <c r="AM123" s="6">
        <f t="shared" si="50"/>
        <v>223</v>
      </c>
      <c r="AN123" s="6">
        <f t="shared" si="51"/>
        <v>3534</v>
      </c>
      <c r="AO123" s="32">
        <f t="shared" si="52"/>
        <v>1.6285264001917099E-2</v>
      </c>
      <c r="AP123" s="32"/>
      <c r="AQ123" s="31">
        <v>37741</v>
      </c>
      <c r="AR123" s="6">
        <v>146474</v>
      </c>
      <c r="AS123" s="6">
        <f t="shared" si="53"/>
        <v>452</v>
      </c>
      <c r="AT123" s="6">
        <f t="shared" si="54"/>
        <v>1749</v>
      </c>
      <c r="AU123" s="32">
        <f t="shared" si="55"/>
        <v>1.2084988771808636E-2</v>
      </c>
      <c r="AV123" s="32"/>
      <c r="AW123" s="31">
        <v>37741</v>
      </c>
      <c r="AX123" s="6">
        <v>66.400000000000006</v>
      </c>
      <c r="AY123" s="46">
        <f t="shared" si="49"/>
        <v>0.66416069647229525</v>
      </c>
      <c r="AZ123" s="34"/>
      <c r="BA123" s="31">
        <v>37741</v>
      </c>
      <c r="BB123" s="35">
        <v>137633</v>
      </c>
      <c r="BC123" s="15">
        <f t="shared" si="56"/>
        <v>199</v>
      </c>
      <c r="BD123" s="36">
        <f t="shared" si="57"/>
        <v>1507</v>
      </c>
      <c r="BE123" s="32">
        <f t="shared" si="58"/>
        <v>1.1070625743796247E-2</v>
      </c>
      <c r="BF123" s="72">
        <f t="shared" si="59"/>
        <v>1.2636138791887741E-3</v>
      </c>
      <c r="BG123" s="72"/>
      <c r="BH123" s="31">
        <v>37741</v>
      </c>
      <c r="BI123" s="35">
        <v>8842</v>
      </c>
      <c r="BJ123" s="35">
        <f t="shared" si="60"/>
        <v>254</v>
      </c>
      <c r="BK123" s="35">
        <f t="shared" si="61"/>
        <v>243</v>
      </c>
      <c r="BL123" s="32">
        <f t="shared" si="62"/>
        <v>2.8259099895336703E-2</v>
      </c>
      <c r="BM123" s="32"/>
      <c r="BN123" s="31">
        <v>37741</v>
      </c>
      <c r="BO123" s="38">
        <v>6</v>
      </c>
      <c r="BP123" s="38"/>
      <c r="BU123" s="31">
        <v>37741</v>
      </c>
      <c r="BV123" s="6">
        <v>129849</v>
      </c>
      <c r="BW123" s="6">
        <f t="shared" si="63"/>
        <v>-49</v>
      </c>
      <c r="BX123" s="35">
        <f t="shared" si="64"/>
        <v>-488</v>
      </c>
      <c r="BY123" s="32">
        <f t="shared" si="65"/>
        <v>-3.7441401904294569E-3</v>
      </c>
    </row>
    <row r="124" spans="37:77">
      <c r="AK124" s="31">
        <v>37711</v>
      </c>
      <c r="AL124" s="6">
        <v>220317</v>
      </c>
      <c r="AM124" s="6">
        <f t="shared" si="50"/>
        <v>203</v>
      </c>
      <c r="AN124" s="6">
        <f t="shared" si="51"/>
        <v>3494</v>
      </c>
      <c r="AO124" s="32">
        <f t="shared" si="52"/>
        <v>1.6114526595425671E-2</v>
      </c>
      <c r="AP124" s="32"/>
      <c r="AQ124" s="31">
        <v>37711</v>
      </c>
      <c r="AR124" s="6">
        <v>146022</v>
      </c>
      <c r="AS124" s="6">
        <f t="shared" si="53"/>
        <v>-78</v>
      </c>
      <c r="AT124" s="6">
        <f t="shared" si="54"/>
        <v>1541</v>
      </c>
      <c r="AU124" s="32">
        <f t="shared" si="55"/>
        <v>1.0665762280161362E-2</v>
      </c>
      <c r="AV124" s="32"/>
      <c r="AW124" s="31">
        <v>37711</v>
      </c>
      <c r="AX124" s="6">
        <v>66.3</v>
      </c>
      <c r="AY124" s="46">
        <f t="shared" si="49"/>
        <v>0.66278135595528265</v>
      </c>
      <c r="AZ124" s="34"/>
      <c r="BA124" s="31">
        <v>37711</v>
      </c>
      <c r="BB124" s="35">
        <v>137434</v>
      </c>
      <c r="BC124" s="15">
        <f t="shared" si="56"/>
        <v>-48</v>
      </c>
      <c r="BD124" s="36">
        <f t="shared" si="57"/>
        <v>1257</v>
      </c>
      <c r="BE124" s="32">
        <f t="shared" si="58"/>
        <v>9.2306336606033934E-3</v>
      </c>
      <c r="BF124" s="72">
        <f t="shared" si="59"/>
        <v>-1.2126880759639747E-3</v>
      </c>
      <c r="BG124" s="72"/>
      <c r="BH124" s="31">
        <v>37711</v>
      </c>
      <c r="BI124" s="35">
        <v>8588</v>
      </c>
      <c r="BJ124" s="35">
        <f t="shared" si="60"/>
        <v>-30</v>
      </c>
      <c r="BK124" s="35">
        <f t="shared" si="61"/>
        <v>284</v>
      </c>
      <c r="BL124" s="32">
        <f t="shared" si="62"/>
        <v>3.4200385356454754E-2</v>
      </c>
      <c r="BM124" s="32"/>
      <c r="BN124" s="31">
        <v>37711</v>
      </c>
      <c r="BO124" s="38">
        <v>5.9</v>
      </c>
      <c r="BP124" s="38"/>
      <c r="BU124" s="31">
        <v>37711</v>
      </c>
      <c r="BV124" s="6">
        <v>129898</v>
      </c>
      <c r="BW124" s="6">
        <f t="shared" si="63"/>
        <v>-213</v>
      </c>
      <c r="BX124" s="35">
        <f t="shared" si="64"/>
        <v>-523</v>
      </c>
      <c r="BY124" s="32">
        <f t="shared" si="65"/>
        <v>-4.0100903995522463E-3</v>
      </c>
    </row>
    <row r="125" spans="37:77">
      <c r="AK125" s="31">
        <v>37680</v>
      </c>
      <c r="AL125" s="6">
        <v>220114</v>
      </c>
      <c r="AM125" s="6">
        <f t="shared" si="50"/>
        <v>217</v>
      </c>
      <c r="AN125" s="6">
        <f t="shared" si="51"/>
        <v>3451</v>
      </c>
      <c r="AO125" s="32">
        <f t="shared" si="52"/>
        <v>1.5927961857816086E-2</v>
      </c>
      <c r="AP125" s="32"/>
      <c r="AQ125" s="31">
        <v>37680</v>
      </c>
      <c r="AR125" s="6">
        <v>146100</v>
      </c>
      <c r="AS125" s="6">
        <f t="shared" si="53"/>
        <v>163</v>
      </c>
      <c r="AT125" s="6">
        <f t="shared" si="54"/>
        <v>1447</v>
      </c>
      <c r="AU125" s="32">
        <f t="shared" si="55"/>
        <v>1.000324915487405E-2</v>
      </c>
      <c r="AV125" s="32"/>
      <c r="AW125" s="31">
        <v>37680</v>
      </c>
      <c r="AX125" s="6">
        <v>66.400000000000006</v>
      </c>
      <c r="AY125" s="46">
        <f t="shared" si="49"/>
        <v>0.66374696748048734</v>
      </c>
      <c r="AZ125" s="34"/>
      <c r="BA125" s="31">
        <v>37680</v>
      </c>
      <c r="BB125" s="35">
        <v>137482</v>
      </c>
      <c r="BC125" s="15">
        <f t="shared" si="56"/>
        <v>65</v>
      </c>
      <c r="BD125" s="36">
        <f t="shared" si="57"/>
        <v>1044</v>
      </c>
      <c r="BE125" s="32">
        <f t="shared" si="58"/>
        <v>7.6518272035650536E-3</v>
      </c>
      <c r="BF125" s="72">
        <f t="shared" si="59"/>
        <v>-4.3970276888283255E-4</v>
      </c>
      <c r="BG125" s="72"/>
      <c r="BH125" s="31">
        <v>37680</v>
      </c>
      <c r="BI125" s="35">
        <v>8618</v>
      </c>
      <c r="BJ125" s="35">
        <f t="shared" si="60"/>
        <v>98</v>
      </c>
      <c r="BK125" s="35">
        <f t="shared" si="61"/>
        <v>403</v>
      </c>
      <c r="BL125" s="32">
        <f t="shared" si="62"/>
        <v>4.9056603773584895E-2</v>
      </c>
      <c r="BM125" s="32"/>
      <c r="BN125" s="31">
        <v>37680</v>
      </c>
      <c r="BO125" s="38">
        <v>5.9</v>
      </c>
      <c r="BP125" s="38"/>
      <c r="BU125" s="31">
        <v>37680</v>
      </c>
      <c r="BV125" s="6">
        <v>130111</v>
      </c>
      <c r="BW125" s="6">
        <f t="shared" si="63"/>
        <v>-159</v>
      </c>
      <c r="BX125" s="35">
        <f t="shared" si="64"/>
        <v>-334</v>
      </c>
      <c r="BY125" s="32">
        <f t="shared" si="65"/>
        <v>-2.5604660968223669E-3</v>
      </c>
    </row>
    <row r="126" spans="37:77">
      <c r="AK126" s="31">
        <v>37652</v>
      </c>
      <c r="AL126" s="6">
        <v>219897</v>
      </c>
      <c r="AM126" s="6">
        <f t="shared" si="50"/>
        <v>1156</v>
      </c>
      <c r="AN126" s="6">
        <f t="shared" si="51"/>
        <v>3391</v>
      </c>
      <c r="AO126" s="32">
        <f t="shared" si="52"/>
        <v>1.5662383490526732E-2</v>
      </c>
      <c r="AP126" s="32"/>
      <c r="AQ126" s="31">
        <v>37652</v>
      </c>
      <c r="AR126" s="6">
        <v>145937</v>
      </c>
      <c r="AS126" s="6">
        <f t="shared" si="53"/>
        <v>871</v>
      </c>
      <c r="AT126" s="6">
        <f t="shared" si="54"/>
        <v>2054</v>
      </c>
      <c r="AU126" s="32">
        <f t="shared" si="55"/>
        <v>1.4275487722663627E-2</v>
      </c>
      <c r="AV126" s="32"/>
      <c r="AW126" s="31">
        <v>37652</v>
      </c>
      <c r="AX126" s="6">
        <v>66.400000000000006</v>
      </c>
      <c r="AY126" s="46">
        <f t="shared" si="49"/>
        <v>0.66366071387968006</v>
      </c>
      <c r="AZ126" s="34"/>
      <c r="BA126" s="31">
        <v>37652</v>
      </c>
      <c r="BB126" s="35">
        <v>137417</v>
      </c>
      <c r="BC126" s="15">
        <f t="shared" si="56"/>
        <v>991</v>
      </c>
      <c r="BD126" s="36">
        <f t="shared" si="57"/>
        <v>1716</v>
      </c>
      <c r="BE126" s="32">
        <f t="shared" si="58"/>
        <v>1.2645448449164043E-2</v>
      </c>
      <c r="BF126" s="72">
        <f t="shared" si="59"/>
        <v>-1.2147636181795152E-3</v>
      </c>
      <c r="BG126" s="72"/>
      <c r="BH126" s="31">
        <v>37652</v>
      </c>
      <c r="BI126" s="35">
        <v>8520</v>
      </c>
      <c r="BJ126" s="35">
        <f t="shared" si="60"/>
        <v>-120</v>
      </c>
      <c r="BK126" s="35">
        <f t="shared" si="61"/>
        <v>338</v>
      </c>
      <c r="BL126" s="32">
        <f t="shared" si="62"/>
        <v>4.1310193106819826E-2</v>
      </c>
      <c r="BM126" s="32"/>
      <c r="BN126" s="31">
        <v>37652</v>
      </c>
      <c r="BO126" s="38">
        <v>5.8</v>
      </c>
      <c r="BP126" s="38"/>
      <c r="BU126" s="31">
        <v>37652</v>
      </c>
      <c r="BV126" s="6">
        <v>130270</v>
      </c>
      <c r="BW126" s="6">
        <f t="shared" si="63"/>
        <v>95</v>
      </c>
      <c r="BX126" s="35">
        <f t="shared" si="64"/>
        <v>-321</v>
      </c>
      <c r="BY126" s="32">
        <f t="shared" si="65"/>
        <v>-2.4580560681823904E-3</v>
      </c>
    </row>
    <row r="127" spans="37:77">
      <c r="AK127" s="31">
        <v>37621</v>
      </c>
      <c r="AL127" s="6">
        <v>218741</v>
      </c>
      <c r="AM127" s="6">
        <f t="shared" si="50"/>
        <v>193</v>
      </c>
      <c r="AN127" s="6">
        <f t="shared" si="51"/>
        <v>2426</v>
      </c>
      <c r="AO127" s="32">
        <f t="shared" si="52"/>
        <v>1.1215126089267891E-2</v>
      </c>
      <c r="AP127" s="32"/>
      <c r="AQ127" s="31">
        <v>37621</v>
      </c>
      <c r="AR127" s="6">
        <v>145066</v>
      </c>
      <c r="AS127" s="6">
        <f t="shared" si="53"/>
        <v>25</v>
      </c>
      <c r="AT127" s="6">
        <f t="shared" si="54"/>
        <v>761</v>
      </c>
      <c r="AU127" s="32">
        <f t="shared" si="55"/>
        <v>5.2735525449567611E-3</v>
      </c>
      <c r="AV127" s="32"/>
      <c r="AW127" s="31">
        <v>37621</v>
      </c>
      <c r="AX127" s="6">
        <v>66.3</v>
      </c>
      <c r="AY127" s="46">
        <f t="shared" si="49"/>
        <v>0.66318614251557784</v>
      </c>
      <c r="AZ127" s="34"/>
      <c r="BA127" s="31">
        <v>37621</v>
      </c>
      <c r="BB127" s="35">
        <v>136426</v>
      </c>
      <c r="BC127" s="15">
        <f t="shared" si="56"/>
        <v>-95</v>
      </c>
      <c r="BD127" s="36">
        <f t="shared" si="57"/>
        <v>379</v>
      </c>
      <c r="BE127" s="32">
        <f t="shared" si="58"/>
        <v>2.7858019654971589E-3</v>
      </c>
      <c r="BF127" s="72">
        <f t="shared" si="59"/>
        <v>-4.3005604383277718E-3</v>
      </c>
      <c r="BG127" s="72"/>
      <c r="BH127" s="31">
        <v>37621</v>
      </c>
      <c r="BI127" s="35">
        <v>8640</v>
      </c>
      <c r="BJ127" s="35">
        <f t="shared" si="60"/>
        <v>120</v>
      </c>
      <c r="BK127" s="35">
        <f t="shared" si="61"/>
        <v>382</v>
      </c>
      <c r="BL127" s="32">
        <f t="shared" si="62"/>
        <v>4.6258173891983612E-2</v>
      </c>
      <c r="BM127" s="32"/>
      <c r="BN127" s="31">
        <v>37621</v>
      </c>
      <c r="BO127" s="38">
        <v>6</v>
      </c>
      <c r="BP127" s="38"/>
      <c r="BU127" s="31">
        <v>37621</v>
      </c>
      <c r="BV127" s="6">
        <v>130175</v>
      </c>
      <c r="BW127" s="6">
        <f t="shared" si="63"/>
        <v>-163</v>
      </c>
      <c r="BX127" s="35">
        <f t="shared" si="64"/>
        <v>-545</v>
      </c>
      <c r="BY127" s="32">
        <f t="shared" si="65"/>
        <v>-4.1692166462667934E-3</v>
      </c>
    </row>
    <row r="128" spans="37:77">
      <c r="AK128" s="31">
        <v>37590</v>
      </c>
      <c r="AL128" s="6">
        <v>218548</v>
      </c>
      <c r="AM128" s="6">
        <f t="shared" si="50"/>
        <v>208</v>
      </c>
      <c r="AN128" s="6">
        <f t="shared" si="51"/>
        <v>2431</v>
      </c>
      <c r="AO128" s="32">
        <f t="shared" si="52"/>
        <v>1.1248536672265441E-2</v>
      </c>
      <c r="AP128" s="32"/>
      <c r="AQ128" s="31">
        <v>37590</v>
      </c>
      <c r="AR128" s="6">
        <v>145041</v>
      </c>
      <c r="AS128" s="6">
        <f t="shared" si="53"/>
        <v>-273</v>
      </c>
      <c r="AT128" s="6">
        <f t="shared" si="54"/>
        <v>801</v>
      </c>
      <c r="AU128" s="32">
        <f t="shared" si="55"/>
        <v>5.5532445923460738E-3</v>
      </c>
      <c r="AV128" s="32"/>
      <c r="AW128" s="31">
        <v>37590</v>
      </c>
      <c r="AX128" s="6">
        <v>66.400000000000006</v>
      </c>
      <c r="AY128" s="46">
        <f t="shared" si="49"/>
        <v>0.66365741164412395</v>
      </c>
      <c r="AZ128" s="34"/>
      <c r="BA128" s="31">
        <v>37590</v>
      </c>
      <c r="BB128" s="35">
        <v>136521</v>
      </c>
      <c r="BC128" s="15">
        <f t="shared" si="56"/>
        <v>-487</v>
      </c>
      <c r="BD128" s="36">
        <f t="shared" si="57"/>
        <v>283</v>
      </c>
      <c r="BE128" s="32">
        <f t="shared" si="58"/>
        <v>2.0772471703929263E-3</v>
      </c>
      <c r="BF128" s="72">
        <f t="shared" si="59"/>
        <v>-2.9083040738822064E-3</v>
      </c>
      <c r="BG128" s="72"/>
      <c r="BH128" s="31">
        <v>37590</v>
      </c>
      <c r="BI128" s="35">
        <v>8520</v>
      </c>
      <c r="BJ128" s="35">
        <f t="shared" si="60"/>
        <v>213</v>
      </c>
      <c r="BK128" s="35">
        <f t="shared" si="61"/>
        <v>517</v>
      </c>
      <c r="BL128" s="32">
        <f t="shared" si="62"/>
        <v>6.4600774709483888E-2</v>
      </c>
      <c r="BM128" s="32"/>
      <c r="BN128" s="31">
        <v>37590</v>
      </c>
      <c r="BO128" s="38">
        <v>5.9</v>
      </c>
      <c r="BP128" s="38"/>
      <c r="BU128" s="31">
        <v>37590</v>
      </c>
      <c r="BV128" s="6">
        <v>130338</v>
      </c>
      <c r="BW128" s="6">
        <f t="shared" si="63"/>
        <v>8</v>
      </c>
      <c r="BX128" s="35">
        <f t="shared" si="64"/>
        <v>-560</v>
      </c>
      <c r="BY128" s="32">
        <f t="shared" si="65"/>
        <v>-4.2781402313251116E-3</v>
      </c>
    </row>
    <row r="129" spans="37:77">
      <c r="AK129" s="31">
        <v>37560</v>
      </c>
      <c r="AL129" s="6">
        <v>218340</v>
      </c>
      <c r="AM129" s="6">
        <f t="shared" si="50"/>
        <v>233</v>
      </c>
      <c r="AN129" s="6">
        <f t="shared" si="51"/>
        <v>2437</v>
      </c>
      <c r="AO129" s="32">
        <f t="shared" si="52"/>
        <v>1.1287476320384515E-2</v>
      </c>
      <c r="AP129" s="32"/>
      <c r="AQ129" s="31">
        <v>37560</v>
      </c>
      <c r="AR129" s="6">
        <v>145314</v>
      </c>
      <c r="AS129" s="6">
        <f t="shared" si="53"/>
        <v>-238</v>
      </c>
      <c r="AT129" s="6">
        <f t="shared" si="54"/>
        <v>1228</v>
      </c>
      <c r="AU129" s="32">
        <f t="shared" si="55"/>
        <v>8.522687839207066E-3</v>
      </c>
      <c r="AV129" s="32"/>
      <c r="AW129" s="31">
        <v>37560</v>
      </c>
      <c r="AX129" s="6">
        <v>66.599999999999994</v>
      </c>
      <c r="AY129" s="46">
        <f t="shared" si="49"/>
        <v>0.66553998351195387</v>
      </c>
      <c r="AZ129" s="34"/>
      <c r="BA129" s="31">
        <v>37560</v>
      </c>
      <c r="BB129" s="35">
        <v>137008</v>
      </c>
      <c r="BC129" s="15">
        <f t="shared" si="56"/>
        <v>-294</v>
      </c>
      <c r="BD129" s="36">
        <f t="shared" si="57"/>
        <v>616</v>
      </c>
      <c r="BE129" s="32">
        <f t="shared" si="58"/>
        <v>4.5163939233971995E-3</v>
      </c>
      <c r="BF129" s="72">
        <f t="shared" si="59"/>
        <v>-2.8031844446385623E-4</v>
      </c>
      <c r="BG129" s="72"/>
      <c r="BH129" s="31">
        <v>37560</v>
      </c>
      <c r="BI129" s="35">
        <v>8307</v>
      </c>
      <c r="BJ129" s="35">
        <f t="shared" si="60"/>
        <v>56</v>
      </c>
      <c r="BK129" s="35">
        <f t="shared" si="61"/>
        <v>613</v>
      </c>
      <c r="BL129" s="32">
        <f t="shared" si="62"/>
        <v>7.9672472056147692E-2</v>
      </c>
      <c r="BM129" s="32"/>
      <c r="BN129" s="31">
        <v>37560</v>
      </c>
      <c r="BO129" s="38">
        <v>5.7</v>
      </c>
      <c r="BP129" s="38"/>
      <c r="BU129" s="31">
        <v>37560</v>
      </c>
      <c r="BV129" s="6">
        <v>130330</v>
      </c>
      <c r="BW129" s="6">
        <f t="shared" si="63"/>
        <v>121</v>
      </c>
      <c r="BX129" s="35">
        <f t="shared" si="64"/>
        <v>-863</v>
      </c>
      <c r="BY129" s="32">
        <f t="shared" si="65"/>
        <v>-6.5780948678664242E-3</v>
      </c>
    </row>
    <row r="130" spans="37:77">
      <c r="AK130" s="31">
        <v>37529</v>
      </c>
      <c r="AL130" s="6">
        <v>218107</v>
      </c>
      <c r="AM130" s="6">
        <f t="shared" si="50"/>
        <v>241</v>
      </c>
      <c r="AN130" s="6">
        <f t="shared" si="51"/>
        <v>2442</v>
      </c>
      <c r="AO130" s="32">
        <f t="shared" si="52"/>
        <v>1.1323116871073236E-2</v>
      </c>
      <c r="AP130" s="32"/>
      <c r="AQ130" s="31">
        <v>37529</v>
      </c>
      <c r="AR130" s="6">
        <v>145552</v>
      </c>
      <c r="AS130" s="6">
        <f t="shared" si="53"/>
        <v>543</v>
      </c>
      <c r="AT130" s="6">
        <f t="shared" si="54"/>
        <v>1563</v>
      </c>
      <c r="AU130" s="32">
        <f t="shared" si="55"/>
        <v>1.0854995867739969E-2</v>
      </c>
      <c r="AV130" s="32"/>
      <c r="AW130" s="31">
        <v>37529</v>
      </c>
      <c r="AX130" s="6">
        <v>66.7</v>
      </c>
      <c r="AY130" s="46">
        <f t="shared" si="49"/>
        <v>0.66734217608788349</v>
      </c>
      <c r="AZ130" s="34"/>
      <c r="BA130" s="31">
        <v>37529</v>
      </c>
      <c r="BB130" s="35">
        <v>137302</v>
      </c>
      <c r="BC130" s="15">
        <f t="shared" si="56"/>
        <v>597</v>
      </c>
      <c r="BD130" s="36">
        <f t="shared" si="57"/>
        <v>456</v>
      </c>
      <c r="BE130" s="32">
        <f t="shared" si="58"/>
        <v>3.3322128524033712E-3</v>
      </c>
      <c r="BF130" s="72">
        <f t="shared" si="59"/>
        <v>1.494439503860856E-3</v>
      </c>
      <c r="BG130" s="72"/>
      <c r="BH130" s="31">
        <v>37529</v>
      </c>
      <c r="BI130" s="35">
        <v>8251</v>
      </c>
      <c r="BJ130" s="35">
        <f t="shared" si="60"/>
        <v>-53</v>
      </c>
      <c r="BK130" s="35">
        <f t="shared" si="61"/>
        <v>1109</v>
      </c>
      <c r="BL130" s="32">
        <f t="shared" si="62"/>
        <v>0.15527863343601234</v>
      </c>
      <c r="BM130" s="32"/>
      <c r="BN130" s="31">
        <v>37529</v>
      </c>
      <c r="BO130" s="38">
        <v>5.7</v>
      </c>
      <c r="BP130" s="38"/>
      <c r="BU130" s="31">
        <v>37529</v>
      </c>
      <c r="BV130" s="6">
        <v>130209</v>
      </c>
      <c r="BW130" s="6">
        <f t="shared" si="63"/>
        <v>-55</v>
      </c>
      <c r="BX130" s="35">
        <f t="shared" si="64"/>
        <v>-1315</v>
      </c>
      <c r="BY130" s="32">
        <f t="shared" si="65"/>
        <v>-9.998175237979412E-3</v>
      </c>
    </row>
    <row r="131" spans="37:77">
      <c r="AK131" s="31">
        <v>37499</v>
      </c>
      <c r="AL131" s="6">
        <v>217866</v>
      </c>
      <c r="AM131" s="6">
        <f t="shared" si="50"/>
        <v>236</v>
      </c>
      <c r="AN131" s="6">
        <f t="shared" si="51"/>
        <v>2446</v>
      </c>
      <c r="AO131" s="32">
        <f t="shared" si="52"/>
        <v>1.1354563178906263E-2</v>
      </c>
      <c r="AP131" s="32"/>
      <c r="AQ131" s="31">
        <v>37499</v>
      </c>
      <c r="AR131" s="6">
        <v>145009</v>
      </c>
      <c r="AS131" s="6">
        <f t="shared" si="53"/>
        <v>206</v>
      </c>
      <c r="AT131" s="6">
        <f t="shared" si="54"/>
        <v>1725</v>
      </c>
      <c r="AU131" s="32">
        <f t="shared" si="55"/>
        <v>1.2039027386170131E-2</v>
      </c>
      <c r="AV131" s="32"/>
      <c r="AW131" s="31">
        <v>37499</v>
      </c>
      <c r="AX131" s="6">
        <v>66.599999999999994</v>
      </c>
      <c r="AY131" s="46">
        <f t="shared" si="49"/>
        <v>0.66558802199517131</v>
      </c>
      <c r="AZ131" s="34"/>
      <c r="BA131" s="31">
        <v>37499</v>
      </c>
      <c r="BB131" s="35">
        <v>136705</v>
      </c>
      <c r="BC131" s="15">
        <f t="shared" si="56"/>
        <v>292</v>
      </c>
      <c r="BD131" s="36">
        <f t="shared" si="57"/>
        <v>464</v>
      </c>
      <c r="BE131" s="32">
        <f t="shared" si="58"/>
        <v>3.4057295527778475E-3</v>
      </c>
      <c r="BF131" s="72">
        <f t="shared" si="59"/>
        <v>1.6256827845972932E-4</v>
      </c>
      <c r="BG131" s="72"/>
      <c r="BH131" s="31">
        <v>37499</v>
      </c>
      <c r="BI131" s="35">
        <v>8304</v>
      </c>
      <c r="BJ131" s="35">
        <f t="shared" si="60"/>
        <v>-86</v>
      </c>
      <c r="BK131" s="35">
        <f t="shared" si="61"/>
        <v>1262</v>
      </c>
      <c r="BL131" s="32">
        <f t="shared" si="62"/>
        <v>0.1792104515762567</v>
      </c>
      <c r="BM131" s="32"/>
      <c r="BN131" s="31">
        <v>37499</v>
      </c>
      <c r="BO131" s="38">
        <v>5.7</v>
      </c>
      <c r="BP131" s="38"/>
      <c r="BU131" s="31">
        <v>37499</v>
      </c>
      <c r="BV131" s="6">
        <v>130264</v>
      </c>
      <c r="BW131" s="6">
        <f t="shared" si="63"/>
        <v>-11</v>
      </c>
      <c r="BX131" s="35">
        <f t="shared" si="64"/>
        <v>-1503</v>
      </c>
      <c r="BY131" s="32">
        <f t="shared" si="65"/>
        <v>-1.1406497833296614E-2</v>
      </c>
    </row>
    <row r="132" spans="37:77">
      <c r="AK132" s="31">
        <v>37468</v>
      </c>
      <c r="AL132" s="6">
        <v>217630</v>
      </c>
      <c r="AM132" s="6">
        <f t="shared" si="50"/>
        <v>223</v>
      </c>
      <c r="AN132" s="6">
        <f t="shared" si="51"/>
        <v>2450</v>
      </c>
      <c r="AO132" s="32">
        <f t="shared" si="52"/>
        <v>1.1385816525699477E-2</v>
      </c>
      <c r="AP132" s="32"/>
      <c r="AQ132" s="31">
        <v>37468</v>
      </c>
      <c r="AR132" s="6">
        <v>144803</v>
      </c>
      <c r="AS132" s="6">
        <f t="shared" si="53"/>
        <v>-5</v>
      </c>
      <c r="AT132" s="6">
        <f t="shared" si="54"/>
        <v>1149</v>
      </c>
      <c r="AU132" s="32">
        <f t="shared" si="55"/>
        <v>7.9983850084230923E-3</v>
      </c>
      <c r="AV132" s="32"/>
      <c r="AW132" s="31">
        <v>37468</v>
      </c>
      <c r="AX132" s="6">
        <v>66.5</v>
      </c>
      <c r="AY132" s="46">
        <f t="shared" si="49"/>
        <v>0.665363231172173</v>
      </c>
      <c r="AZ132" s="34"/>
      <c r="BA132" s="31">
        <v>37468</v>
      </c>
      <c r="BB132" s="35">
        <v>136413</v>
      </c>
      <c r="BC132" s="15">
        <f t="shared" si="56"/>
        <v>-2</v>
      </c>
      <c r="BD132" s="36">
        <f t="shared" si="57"/>
        <v>-658</v>
      </c>
      <c r="BE132" s="32">
        <f t="shared" si="58"/>
        <v>-4.8004318929605327E-3</v>
      </c>
      <c r="BF132" s="72">
        <f t="shared" si="59"/>
        <v>-4.2264308756906344E-4</v>
      </c>
      <c r="BG132" s="72"/>
      <c r="BH132" s="31">
        <v>37468</v>
      </c>
      <c r="BI132" s="35">
        <v>8390</v>
      </c>
      <c r="BJ132" s="35">
        <f t="shared" si="60"/>
        <v>-3</v>
      </c>
      <c r="BK132" s="35">
        <f t="shared" si="61"/>
        <v>1807</v>
      </c>
      <c r="BL132" s="32">
        <f t="shared" si="62"/>
        <v>0.274494911134741</v>
      </c>
      <c r="BM132" s="32"/>
      <c r="BN132" s="31">
        <v>37468</v>
      </c>
      <c r="BO132" s="38">
        <v>5.8</v>
      </c>
      <c r="BP132" s="38"/>
      <c r="BU132" s="31">
        <v>37468</v>
      </c>
      <c r="BV132" s="6">
        <v>130275</v>
      </c>
      <c r="BW132" s="6">
        <f t="shared" si="63"/>
        <v>-100</v>
      </c>
      <c r="BX132" s="35">
        <f t="shared" si="64"/>
        <v>-1647</v>
      </c>
      <c r="BY132" s="32">
        <f t="shared" si="65"/>
        <v>-1.2484650020466614E-2</v>
      </c>
    </row>
    <row r="133" spans="37:77">
      <c r="AK133" s="31">
        <v>37437</v>
      </c>
      <c r="AL133" s="6">
        <v>217407</v>
      </c>
      <c r="AM133" s="6">
        <f t="shared" si="50"/>
        <v>209</v>
      </c>
      <c r="AN133" s="6">
        <f t="shared" si="51"/>
        <v>2457</v>
      </c>
      <c r="AO133" s="32">
        <f t="shared" si="52"/>
        <v>1.1430565247732005E-2</v>
      </c>
      <c r="AP133" s="32"/>
      <c r="AQ133" s="31">
        <v>37437</v>
      </c>
      <c r="AR133" s="6">
        <v>144808</v>
      </c>
      <c r="AS133" s="6">
        <f t="shared" si="53"/>
        <v>-130</v>
      </c>
      <c r="AT133" s="6">
        <f t="shared" si="54"/>
        <v>1451</v>
      </c>
      <c r="AU133" s="32">
        <f t="shared" si="55"/>
        <v>1.0121584575569997E-2</v>
      </c>
      <c r="AV133" s="32"/>
      <c r="AW133" s="31">
        <v>37437</v>
      </c>
      <c r="AX133" s="6">
        <v>66.599999999999994</v>
      </c>
      <c r="AY133" s="46">
        <f t="shared" si="49"/>
        <v>0.66606870983914956</v>
      </c>
      <c r="AZ133" s="34"/>
      <c r="BA133" s="31">
        <v>37437</v>
      </c>
      <c r="BB133" s="35">
        <v>136415</v>
      </c>
      <c r="BC133" s="15">
        <f t="shared" si="56"/>
        <v>-124</v>
      </c>
      <c r="BD133" s="36">
        <f t="shared" si="57"/>
        <v>-458</v>
      </c>
      <c r="BE133" s="32">
        <f t="shared" si="58"/>
        <v>-3.346167615234541E-3</v>
      </c>
      <c r="BF133" s="72">
        <f t="shared" si="59"/>
        <v>-1.9177164934650603E-3</v>
      </c>
      <c r="BG133" s="72"/>
      <c r="BH133" s="31">
        <v>37437</v>
      </c>
      <c r="BI133" s="35">
        <v>8393</v>
      </c>
      <c r="BJ133" s="35">
        <f t="shared" si="60"/>
        <v>-6</v>
      </c>
      <c r="BK133" s="35">
        <f t="shared" si="61"/>
        <v>1909</v>
      </c>
      <c r="BL133" s="32">
        <f t="shared" si="62"/>
        <v>0.29441702652683532</v>
      </c>
      <c r="BM133" s="32"/>
      <c r="BN133" s="31">
        <v>37437</v>
      </c>
      <c r="BO133" s="38">
        <v>5.8</v>
      </c>
      <c r="BP133" s="38"/>
      <c r="BU133" s="31">
        <v>37437</v>
      </c>
      <c r="BV133" s="6">
        <v>130375</v>
      </c>
      <c r="BW133" s="6">
        <f t="shared" si="63"/>
        <v>47</v>
      </c>
      <c r="BX133" s="35">
        <f t="shared" si="64"/>
        <v>-1672</v>
      </c>
      <c r="BY133" s="32">
        <f t="shared" si="65"/>
        <v>-1.2662158170954285E-2</v>
      </c>
    </row>
    <row r="134" spans="37:77">
      <c r="AK134" s="31">
        <v>37407</v>
      </c>
      <c r="AL134" s="6">
        <v>217198</v>
      </c>
      <c r="AM134" s="6">
        <f t="shared" si="50"/>
        <v>192</v>
      </c>
      <c r="AN134" s="6">
        <f t="shared" si="51"/>
        <v>2466</v>
      </c>
      <c r="AO134" s="32">
        <f t="shared" si="52"/>
        <v>1.1484082484212843E-2</v>
      </c>
      <c r="AP134" s="32"/>
      <c r="AQ134" s="31">
        <v>37407</v>
      </c>
      <c r="AR134" s="6">
        <v>144938</v>
      </c>
      <c r="AS134" s="6">
        <f t="shared" si="53"/>
        <v>213</v>
      </c>
      <c r="AT134" s="6">
        <f t="shared" si="54"/>
        <v>1620</v>
      </c>
      <c r="AU134" s="32">
        <f t="shared" si="55"/>
        <v>1.1303534796745618E-2</v>
      </c>
      <c r="AV134" s="32"/>
      <c r="AW134" s="31">
        <v>37407</v>
      </c>
      <c r="AX134" s="6">
        <v>66.7</v>
      </c>
      <c r="AY134" s="46">
        <f t="shared" si="49"/>
        <v>0.66730817042514201</v>
      </c>
      <c r="AZ134" s="34"/>
      <c r="BA134" s="31">
        <v>37407</v>
      </c>
      <c r="BB134" s="35">
        <v>136539</v>
      </c>
      <c r="BC134" s="15">
        <f t="shared" si="56"/>
        <v>413</v>
      </c>
      <c r="BD134" s="36">
        <f t="shared" si="57"/>
        <v>-553</v>
      </c>
      <c r="BE134" s="32">
        <f t="shared" si="58"/>
        <v>-4.0337875295421988E-3</v>
      </c>
      <c r="BF134" s="72">
        <f t="shared" si="59"/>
        <v>-3.2619626056262785E-4</v>
      </c>
      <c r="BG134" s="72"/>
      <c r="BH134" s="31">
        <v>37407</v>
      </c>
      <c r="BI134" s="35">
        <v>8399</v>
      </c>
      <c r="BJ134" s="35">
        <f t="shared" si="60"/>
        <v>-200</v>
      </c>
      <c r="BK134" s="35">
        <f t="shared" si="61"/>
        <v>2173</v>
      </c>
      <c r="BL134" s="32">
        <f t="shared" si="62"/>
        <v>0.34902023771281732</v>
      </c>
      <c r="BM134" s="32"/>
      <c r="BN134" s="31">
        <v>37407</v>
      </c>
      <c r="BO134" s="38">
        <v>5.8</v>
      </c>
      <c r="BP134" s="38"/>
      <c r="BU134" s="31">
        <v>37407</v>
      </c>
      <c r="BV134" s="6">
        <v>130328</v>
      </c>
      <c r="BW134" s="6">
        <f t="shared" si="63"/>
        <v>-9</v>
      </c>
      <c r="BX134" s="35">
        <f t="shared" si="64"/>
        <v>-1847</v>
      </c>
      <c r="BY134" s="32">
        <f t="shared" si="65"/>
        <v>-1.3973898240968397E-2</v>
      </c>
    </row>
    <row r="135" spans="37:77">
      <c r="AK135" s="31">
        <v>37376</v>
      </c>
      <c r="AL135" s="6">
        <v>217006</v>
      </c>
      <c r="AM135" s="6">
        <f t="shared" si="50"/>
        <v>183</v>
      </c>
      <c r="AN135" s="6">
        <f t="shared" si="51"/>
        <v>2481</v>
      </c>
      <c r="AO135" s="32">
        <f t="shared" si="52"/>
        <v>1.1565085654352547E-2</v>
      </c>
      <c r="AP135" s="32"/>
      <c r="AQ135" s="31">
        <v>37376</v>
      </c>
      <c r="AR135" s="6">
        <v>144725</v>
      </c>
      <c r="AS135" s="6">
        <f t="shared" si="53"/>
        <v>244</v>
      </c>
      <c r="AT135" s="6">
        <f t="shared" si="54"/>
        <v>1156</v>
      </c>
      <c r="AU135" s="32">
        <f t="shared" si="55"/>
        <v>8.0518774944451366E-3</v>
      </c>
      <c r="AV135" s="32"/>
      <c r="AW135" s="31">
        <v>37376</v>
      </c>
      <c r="AX135" s="6">
        <v>66.7</v>
      </c>
      <c r="AY135" s="46">
        <f t="shared" ref="AY135:AY198" si="67">AR135/AL135</f>
        <v>0.66691704376837502</v>
      </c>
      <c r="AZ135" s="34"/>
      <c r="BA135" s="31">
        <v>37376</v>
      </c>
      <c r="BB135" s="35">
        <v>136126</v>
      </c>
      <c r="BC135" s="15">
        <f t="shared" si="56"/>
        <v>-51</v>
      </c>
      <c r="BD135" s="36">
        <f t="shared" si="57"/>
        <v>-1173</v>
      </c>
      <c r="BE135" s="32">
        <f t="shared" si="58"/>
        <v>-8.5433979854186992E-3</v>
      </c>
      <c r="BF135" s="72">
        <f t="shared" si="59"/>
        <v>-4.166067755002667E-3</v>
      </c>
      <c r="BG135" s="72"/>
      <c r="BH135" s="31">
        <v>37376</v>
      </c>
      <c r="BI135" s="35">
        <v>8599</v>
      </c>
      <c r="BJ135" s="35">
        <f t="shared" si="60"/>
        <v>295</v>
      </c>
      <c r="BK135" s="35">
        <f t="shared" si="61"/>
        <v>2328</v>
      </c>
      <c r="BL135" s="32">
        <f t="shared" si="62"/>
        <v>0.37123265826821883</v>
      </c>
      <c r="BM135" s="32"/>
      <c r="BN135" s="31">
        <v>37376</v>
      </c>
      <c r="BO135" s="38">
        <v>5.9</v>
      </c>
      <c r="BP135" s="38"/>
      <c r="BU135" s="31">
        <v>37376</v>
      </c>
      <c r="BV135" s="6">
        <v>130337</v>
      </c>
      <c r="BW135" s="6">
        <f t="shared" si="63"/>
        <v>-84</v>
      </c>
      <c r="BX135" s="35">
        <f t="shared" si="64"/>
        <v>-1882</v>
      </c>
      <c r="BY135" s="32">
        <f t="shared" si="65"/>
        <v>-1.423396032340285E-2</v>
      </c>
    </row>
    <row r="136" spans="37:77">
      <c r="AK136" s="31">
        <v>37346</v>
      </c>
      <c r="AL136" s="6">
        <v>216823</v>
      </c>
      <c r="AM136" s="6">
        <f t="shared" ref="AM136:AM199" si="68">AL136-AL137</f>
        <v>160</v>
      </c>
      <c r="AN136" s="6">
        <f t="shared" ref="AN136:AN199" si="69">AL136-AL148</f>
        <v>2518</v>
      </c>
      <c r="AO136" s="32">
        <f t="shared" ref="AO136:AO199" si="70">AL136/AL148-1</f>
        <v>1.174960920183854E-2</v>
      </c>
      <c r="AP136" s="32"/>
      <c r="AQ136" s="31">
        <v>37346</v>
      </c>
      <c r="AR136" s="6">
        <v>144481</v>
      </c>
      <c r="AS136" s="6">
        <f t="shared" ref="AS136:AS199" si="71">AR136-AR137</f>
        <v>-172</v>
      </c>
      <c r="AT136" s="6">
        <f t="shared" ref="AT136:AT199" si="72">AR136-AR148</f>
        <v>557</v>
      </c>
      <c r="AU136" s="32">
        <f t="shared" ref="AU136:AU199" si="73">AR136/AR148-1</f>
        <v>3.8700981073345186E-3</v>
      </c>
      <c r="AV136" s="32"/>
      <c r="AW136" s="31">
        <v>37346</v>
      </c>
      <c r="AX136" s="6">
        <v>66.599999999999994</v>
      </c>
      <c r="AY136" s="46">
        <f t="shared" si="67"/>
        <v>0.66635458415389515</v>
      </c>
      <c r="AZ136" s="34"/>
      <c r="BA136" s="31">
        <v>37346</v>
      </c>
      <c r="BB136" s="35">
        <v>136177</v>
      </c>
      <c r="BC136" s="15">
        <f t="shared" ref="BC136:BC199" si="74">BB136-BB137</f>
        <v>-261</v>
      </c>
      <c r="BD136" s="36">
        <f t="shared" ref="BD136:BD199" si="75">BB136-BB148</f>
        <v>-1606</v>
      </c>
      <c r="BE136" s="32">
        <f t="shared" ref="BE136:BE199" si="76">BB136/BB148-1</f>
        <v>-1.1656009812531343E-2</v>
      </c>
      <c r="BF136" s="72">
        <f t="shared" ref="BF136:BF199" si="77">AVERAGE(BE136,BE148)</f>
        <v>-1.8704625327643498E-3</v>
      </c>
      <c r="BG136" s="72"/>
      <c r="BH136" s="31">
        <v>37346</v>
      </c>
      <c r="BI136" s="35">
        <v>8304</v>
      </c>
      <c r="BJ136" s="35">
        <f t="shared" ref="BJ136:BJ199" si="78">BI136-BI137</f>
        <v>89</v>
      </c>
      <c r="BK136" s="35">
        <f t="shared" ref="BK136:BK199" si="79">BI136-BI148</f>
        <v>2163</v>
      </c>
      <c r="BL136" s="32">
        <f t="shared" ref="BL136:BL199" si="80">BI136/BI148-1</f>
        <v>0.35222276502198335</v>
      </c>
      <c r="BM136" s="32"/>
      <c r="BN136" s="31">
        <v>37346</v>
      </c>
      <c r="BO136" s="38">
        <v>5.7</v>
      </c>
      <c r="BP136" s="38"/>
      <c r="BU136" s="31">
        <v>37346</v>
      </c>
      <c r="BV136" s="6">
        <v>130421</v>
      </c>
      <c r="BW136" s="6">
        <f t="shared" ref="BW136:BW199" si="81">BV136-BV137</f>
        <v>-24</v>
      </c>
      <c r="BX136" s="35">
        <f t="shared" ref="BX136:BX199" si="82">BV136-BV148</f>
        <v>-2080</v>
      </c>
      <c r="BY136" s="32">
        <f t="shared" ref="BY136:BY199" si="83">BV136/BV148-1</f>
        <v>-1.5697994732115195E-2</v>
      </c>
    </row>
    <row r="137" spans="37:77">
      <c r="AK137" s="31">
        <v>37315</v>
      </c>
      <c r="AL137" s="6">
        <v>216663</v>
      </c>
      <c r="AM137" s="6">
        <f t="shared" si="68"/>
        <v>157</v>
      </c>
      <c r="AN137" s="6">
        <f t="shared" si="69"/>
        <v>2553</v>
      </c>
      <c r="AO137" s="32">
        <f t="shared" si="70"/>
        <v>1.1923777497548027E-2</v>
      </c>
      <c r="AP137" s="32"/>
      <c r="AQ137" s="31">
        <v>37315</v>
      </c>
      <c r="AR137" s="6">
        <v>144653</v>
      </c>
      <c r="AS137" s="6">
        <f t="shared" si="71"/>
        <v>770</v>
      </c>
      <c r="AT137" s="6">
        <f t="shared" si="72"/>
        <v>952</v>
      </c>
      <c r="AU137" s="32">
        <f t="shared" si="73"/>
        <v>6.6248669111557135E-3</v>
      </c>
      <c r="AV137" s="32"/>
      <c r="AW137" s="31">
        <v>37315</v>
      </c>
      <c r="AX137" s="6">
        <v>66.8</v>
      </c>
      <c r="AY137" s="46">
        <f t="shared" si="67"/>
        <v>0.66764052930126505</v>
      </c>
      <c r="AZ137" s="34"/>
      <c r="BA137" s="31">
        <v>37315</v>
      </c>
      <c r="BB137" s="35">
        <v>136438</v>
      </c>
      <c r="BC137" s="15">
        <f t="shared" si="74"/>
        <v>737</v>
      </c>
      <c r="BD137" s="36">
        <f t="shared" si="75"/>
        <v>-1174</v>
      </c>
      <c r="BE137" s="32">
        <f t="shared" si="76"/>
        <v>-8.5312327413307187E-3</v>
      </c>
      <c r="BF137" s="72">
        <f t="shared" si="77"/>
        <v>-5.5399540988998464E-4</v>
      </c>
      <c r="BG137" s="72"/>
      <c r="BH137" s="31">
        <v>37315</v>
      </c>
      <c r="BI137" s="35">
        <v>8215</v>
      </c>
      <c r="BJ137" s="35">
        <f t="shared" si="78"/>
        <v>33</v>
      </c>
      <c r="BK137" s="35">
        <f t="shared" si="79"/>
        <v>2126</v>
      </c>
      <c r="BL137" s="32">
        <f t="shared" si="80"/>
        <v>0.34915421251437007</v>
      </c>
      <c r="BM137" s="32"/>
      <c r="BN137" s="31">
        <v>37315</v>
      </c>
      <c r="BO137" s="38">
        <v>5.7</v>
      </c>
      <c r="BP137" s="38"/>
      <c r="BU137" s="31">
        <v>37315</v>
      </c>
      <c r="BV137" s="6">
        <v>130445</v>
      </c>
      <c r="BW137" s="6">
        <f t="shared" si="81"/>
        <v>-146</v>
      </c>
      <c r="BX137" s="35">
        <f t="shared" si="82"/>
        <v>-2084</v>
      </c>
      <c r="BY137" s="32">
        <f t="shared" si="83"/>
        <v>-1.5724860219272774E-2</v>
      </c>
    </row>
    <row r="138" spans="37:77">
      <c r="AK138" s="31">
        <v>37287</v>
      </c>
      <c r="AL138" s="6">
        <v>216506</v>
      </c>
      <c r="AM138" s="6">
        <f t="shared" si="68"/>
        <v>191</v>
      </c>
      <c r="AN138" s="6">
        <f t="shared" si="69"/>
        <v>2618</v>
      </c>
      <c r="AO138" s="32">
        <f t="shared" si="70"/>
        <v>1.2240050867743824E-2</v>
      </c>
      <c r="AP138" s="32"/>
      <c r="AQ138" s="31">
        <v>37287</v>
      </c>
      <c r="AR138" s="6">
        <v>143883</v>
      </c>
      <c r="AS138" s="6">
        <f t="shared" si="71"/>
        <v>-422</v>
      </c>
      <c r="AT138" s="6">
        <f t="shared" si="72"/>
        <v>83</v>
      </c>
      <c r="AU138" s="32">
        <f t="shared" si="73"/>
        <v>5.7719054242011403E-4</v>
      </c>
      <c r="AV138" s="32"/>
      <c r="AW138" s="31">
        <v>37287</v>
      </c>
      <c r="AX138" s="6">
        <v>66.5</v>
      </c>
      <c r="AY138" s="46">
        <f t="shared" si="67"/>
        <v>0.66456818748672097</v>
      </c>
      <c r="AZ138" s="34"/>
      <c r="BA138" s="31">
        <v>37287</v>
      </c>
      <c r="BB138" s="35">
        <v>135701</v>
      </c>
      <c r="BC138" s="15">
        <f t="shared" si="74"/>
        <v>-346</v>
      </c>
      <c r="BD138" s="36">
        <f t="shared" si="75"/>
        <v>-2077</v>
      </c>
      <c r="BE138" s="32">
        <f t="shared" si="76"/>
        <v>-1.5074975685523073E-2</v>
      </c>
      <c r="BF138" s="72">
        <f t="shared" si="77"/>
        <v>-3.0742155575221863E-3</v>
      </c>
      <c r="BG138" s="72"/>
      <c r="BH138" s="31">
        <v>37287</v>
      </c>
      <c r="BI138" s="35">
        <v>8182</v>
      </c>
      <c r="BJ138" s="35">
        <f t="shared" si="78"/>
        <v>-76</v>
      </c>
      <c r="BK138" s="35">
        <f t="shared" si="79"/>
        <v>2159</v>
      </c>
      <c r="BL138" s="32">
        <f t="shared" si="80"/>
        <v>0.35845923958160375</v>
      </c>
      <c r="BM138" s="32"/>
      <c r="BN138" s="31">
        <v>37287</v>
      </c>
      <c r="BO138" s="38">
        <v>5.7</v>
      </c>
      <c r="BP138" s="38"/>
      <c r="BU138" s="31">
        <v>37287</v>
      </c>
      <c r="BV138" s="6">
        <v>130591</v>
      </c>
      <c r="BW138" s="6">
        <f t="shared" si="81"/>
        <v>-129</v>
      </c>
      <c r="BX138" s="35">
        <f t="shared" si="82"/>
        <v>-1875</v>
      </c>
      <c r="BY138" s="32">
        <f t="shared" si="83"/>
        <v>-1.4154575513716683E-2</v>
      </c>
    </row>
    <row r="139" spans="37:77">
      <c r="AK139" s="31">
        <v>37256</v>
      </c>
      <c r="AL139" s="6">
        <v>216315</v>
      </c>
      <c r="AM139" s="6">
        <f t="shared" si="68"/>
        <v>198</v>
      </c>
      <c r="AN139" s="6">
        <f t="shared" si="69"/>
        <v>2579</v>
      </c>
      <c r="AO139" s="32">
        <f t="shared" si="70"/>
        <v>1.2066287382565433E-2</v>
      </c>
      <c r="AP139" s="32"/>
      <c r="AQ139" s="31">
        <v>37256</v>
      </c>
      <c r="AR139" s="6">
        <v>144305</v>
      </c>
      <c r="AS139" s="6">
        <f t="shared" si="71"/>
        <v>65</v>
      </c>
      <c r="AT139" s="6">
        <f t="shared" si="72"/>
        <v>1057</v>
      </c>
      <c r="AU139" s="32">
        <f t="shared" si="73"/>
        <v>7.3788115715403002E-3</v>
      </c>
      <c r="AV139" s="32"/>
      <c r="AW139" s="31">
        <v>37256</v>
      </c>
      <c r="AX139" s="6">
        <v>66.7</v>
      </c>
      <c r="AY139" s="46">
        <f t="shared" si="67"/>
        <v>0.66710584101888448</v>
      </c>
      <c r="AZ139" s="34"/>
      <c r="BA139" s="31">
        <v>37256</v>
      </c>
      <c r="BB139" s="35">
        <v>136047</v>
      </c>
      <c r="BC139" s="15">
        <f t="shared" si="74"/>
        <v>-191</v>
      </c>
      <c r="BD139" s="36">
        <f t="shared" si="75"/>
        <v>-1567</v>
      </c>
      <c r="BE139" s="32">
        <f t="shared" si="76"/>
        <v>-1.1386922842152702E-2</v>
      </c>
      <c r="BF139" s="72">
        <f t="shared" si="77"/>
        <v>5.7952802810860571E-3</v>
      </c>
      <c r="BG139" s="32"/>
      <c r="BH139" s="31">
        <v>37256</v>
      </c>
      <c r="BI139" s="35">
        <v>8258</v>
      </c>
      <c r="BJ139" s="35">
        <f t="shared" si="78"/>
        <v>255</v>
      </c>
      <c r="BK139" s="35">
        <f t="shared" si="79"/>
        <v>2624</v>
      </c>
      <c r="BL139" s="32">
        <f t="shared" si="80"/>
        <v>0.46574369897053614</v>
      </c>
      <c r="BM139" s="32"/>
      <c r="BN139" s="31">
        <v>37256</v>
      </c>
      <c r="BO139" s="38">
        <v>5.7</v>
      </c>
      <c r="BP139" s="38"/>
      <c r="BU139" s="31">
        <v>37256</v>
      </c>
      <c r="BV139" s="6">
        <v>130720</v>
      </c>
      <c r="BW139" s="6">
        <f t="shared" si="81"/>
        <v>-178</v>
      </c>
      <c r="BX139" s="35">
        <f t="shared" si="82"/>
        <v>-1761</v>
      </c>
      <c r="BY139" s="32">
        <f t="shared" si="83"/>
        <v>-1.3292472128078714E-2</v>
      </c>
    </row>
    <row r="140" spans="37:77">
      <c r="AK140" s="31">
        <v>37225</v>
      </c>
      <c r="AL140" s="6">
        <v>216117</v>
      </c>
      <c r="AM140" s="6">
        <f t="shared" si="68"/>
        <v>214</v>
      </c>
      <c r="AN140" s="6">
        <f t="shared" si="69"/>
        <v>2577</v>
      </c>
      <c r="AO140" s="32">
        <f t="shared" si="70"/>
        <v>1.2067996628266409E-2</v>
      </c>
      <c r="AP140" s="32"/>
      <c r="AQ140" s="31">
        <v>37225</v>
      </c>
      <c r="AR140" s="6">
        <v>144240</v>
      </c>
      <c r="AS140" s="6">
        <f t="shared" si="71"/>
        <v>154</v>
      </c>
      <c r="AT140" s="6">
        <f t="shared" si="72"/>
        <v>1278</v>
      </c>
      <c r="AU140" s="32">
        <f t="shared" si="73"/>
        <v>8.9394384521761516E-3</v>
      </c>
      <c r="AV140" s="32"/>
      <c r="AW140" s="31">
        <v>37225</v>
      </c>
      <c r="AX140" s="6">
        <v>66.7</v>
      </c>
      <c r="AY140" s="46">
        <f t="shared" si="67"/>
        <v>0.66741626063659965</v>
      </c>
      <c r="AZ140" s="34"/>
      <c r="BA140" s="31">
        <v>37225</v>
      </c>
      <c r="BB140" s="35">
        <v>136238</v>
      </c>
      <c r="BC140" s="15">
        <f t="shared" si="74"/>
        <v>-154</v>
      </c>
      <c r="BD140" s="36">
        <f t="shared" si="75"/>
        <v>-1084</v>
      </c>
      <c r="BE140" s="32">
        <f t="shared" si="76"/>
        <v>-7.893855318157339E-3</v>
      </c>
      <c r="BF140" s="72">
        <f t="shared" si="77"/>
        <v>7.2697443435421061E-3</v>
      </c>
      <c r="BG140" s="32"/>
      <c r="BH140" s="31">
        <v>37225</v>
      </c>
      <c r="BI140" s="35">
        <v>8003</v>
      </c>
      <c r="BJ140" s="35">
        <f t="shared" si="78"/>
        <v>309</v>
      </c>
      <c r="BK140" s="35">
        <f t="shared" si="79"/>
        <v>2364</v>
      </c>
      <c r="BL140" s="32">
        <f t="shared" si="80"/>
        <v>0.41922326653662001</v>
      </c>
      <c r="BM140" s="32"/>
      <c r="BN140" s="31">
        <v>37225</v>
      </c>
      <c r="BO140" s="38">
        <v>5.5</v>
      </c>
      <c r="BP140" s="38"/>
      <c r="BU140" s="31">
        <v>37225</v>
      </c>
      <c r="BV140" s="6">
        <v>130898</v>
      </c>
      <c r="BW140" s="6">
        <f t="shared" si="81"/>
        <v>-295</v>
      </c>
      <c r="BX140" s="35">
        <f t="shared" si="82"/>
        <v>-1447</v>
      </c>
      <c r="BY140" s="32">
        <f t="shared" si="83"/>
        <v>-1.0933544901582937E-2</v>
      </c>
    </row>
    <row r="141" spans="37:77">
      <c r="AK141" s="31">
        <v>37195</v>
      </c>
      <c r="AL141" s="6">
        <v>215903</v>
      </c>
      <c r="AM141" s="6">
        <f t="shared" si="68"/>
        <v>238</v>
      </c>
      <c r="AN141" s="6">
        <f t="shared" si="69"/>
        <v>2498</v>
      </c>
      <c r="AO141" s="32">
        <f t="shared" si="70"/>
        <v>1.1705442702842017E-2</v>
      </c>
      <c r="AP141" s="32"/>
      <c r="AQ141" s="31">
        <v>37195</v>
      </c>
      <c r="AR141" s="6">
        <v>144086</v>
      </c>
      <c r="AS141" s="6">
        <f t="shared" si="71"/>
        <v>97</v>
      </c>
      <c r="AT141" s="6">
        <f t="shared" si="72"/>
        <v>1464</v>
      </c>
      <c r="AU141" s="32">
        <f t="shared" si="73"/>
        <v>1.0264896018846947E-2</v>
      </c>
      <c r="AV141" s="32"/>
      <c r="AW141" s="31">
        <v>37195</v>
      </c>
      <c r="AX141" s="6">
        <v>66.7</v>
      </c>
      <c r="AY141" s="46">
        <f t="shared" si="67"/>
        <v>0.66736451091462368</v>
      </c>
      <c r="AZ141" s="34"/>
      <c r="BA141" s="31">
        <v>37195</v>
      </c>
      <c r="BB141" s="35">
        <v>136392</v>
      </c>
      <c r="BC141" s="15">
        <f t="shared" si="74"/>
        <v>-454</v>
      </c>
      <c r="BD141" s="36">
        <f t="shared" si="75"/>
        <v>-696</v>
      </c>
      <c r="BE141" s="32">
        <f t="shared" si="76"/>
        <v>-5.0770308123249119E-3</v>
      </c>
      <c r="BF141" s="72">
        <f t="shared" si="77"/>
        <v>9.0105953682809714E-3</v>
      </c>
      <c r="BG141" s="32"/>
      <c r="BH141" s="31">
        <v>37195</v>
      </c>
      <c r="BI141" s="35">
        <v>7694</v>
      </c>
      <c r="BJ141" s="35">
        <f t="shared" si="78"/>
        <v>552</v>
      </c>
      <c r="BK141" s="35">
        <f t="shared" si="79"/>
        <v>2160</v>
      </c>
      <c r="BL141" s="32">
        <f t="shared" si="80"/>
        <v>0.39031441994940375</v>
      </c>
      <c r="BM141" s="32"/>
      <c r="BN141" s="31">
        <v>37195</v>
      </c>
      <c r="BO141" s="38">
        <v>5.3</v>
      </c>
      <c r="BP141" s="38"/>
      <c r="BU141" s="31">
        <v>37195</v>
      </c>
      <c r="BV141" s="6">
        <v>131193</v>
      </c>
      <c r="BW141" s="6">
        <f t="shared" si="81"/>
        <v>-331</v>
      </c>
      <c r="BX141" s="35">
        <f t="shared" si="82"/>
        <v>-925</v>
      </c>
      <c r="BY141" s="32">
        <f t="shared" si="83"/>
        <v>-7.0013170044960216E-3</v>
      </c>
    </row>
    <row r="142" spans="37:77">
      <c r="AK142" s="31">
        <v>37164</v>
      </c>
      <c r="AL142" s="6">
        <v>215665</v>
      </c>
      <c r="AM142" s="6">
        <f t="shared" si="68"/>
        <v>245</v>
      </c>
      <c r="AN142" s="6">
        <f t="shared" si="69"/>
        <v>2502</v>
      </c>
      <c r="AO142" s="32">
        <f t="shared" si="70"/>
        <v>1.1737496657487467E-2</v>
      </c>
      <c r="AP142" s="32"/>
      <c r="AQ142" s="31">
        <v>37164</v>
      </c>
      <c r="AR142" s="6">
        <v>143989</v>
      </c>
      <c r="AS142" s="6">
        <f t="shared" si="71"/>
        <v>705</v>
      </c>
      <c r="AT142" s="6">
        <f t="shared" si="72"/>
        <v>1471</v>
      </c>
      <c r="AU142" s="32">
        <f t="shared" si="73"/>
        <v>1.0321503248712505E-2</v>
      </c>
      <c r="AV142" s="32"/>
      <c r="AW142" s="31">
        <v>37164</v>
      </c>
      <c r="AX142" s="6">
        <v>66.8</v>
      </c>
      <c r="AY142" s="46">
        <f t="shared" si="67"/>
        <v>0.66765121832471652</v>
      </c>
      <c r="AZ142" s="34"/>
      <c r="BA142" s="31">
        <v>37164</v>
      </c>
      <c r="BB142" s="35">
        <v>136846</v>
      </c>
      <c r="BC142" s="15">
        <f t="shared" si="74"/>
        <v>605</v>
      </c>
      <c r="BD142" s="36">
        <f t="shared" si="75"/>
        <v>-47</v>
      </c>
      <c r="BE142" s="32">
        <f t="shared" si="76"/>
        <v>-3.4333384468165917E-4</v>
      </c>
      <c r="BF142" s="72">
        <f t="shared" si="77"/>
        <v>1.1742443782409073E-2</v>
      </c>
      <c r="BG142" s="32"/>
      <c r="BH142" s="31">
        <v>37164</v>
      </c>
      <c r="BI142" s="35">
        <v>7142</v>
      </c>
      <c r="BJ142" s="35">
        <f t="shared" si="78"/>
        <v>100</v>
      </c>
      <c r="BK142" s="35">
        <f t="shared" si="79"/>
        <v>1517</v>
      </c>
      <c r="BL142" s="32">
        <f t="shared" si="80"/>
        <v>0.26968888888888887</v>
      </c>
      <c r="BM142" s="32"/>
      <c r="BN142" s="31">
        <v>37164</v>
      </c>
      <c r="BO142" s="38">
        <v>5</v>
      </c>
      <c r="BP142" s="38"/>
      <c r="BU142" s="31">
        <v>37164</v>
      </c>
      <c r="BV142" s="6">
        <v>131524</v>
      </c>
      <c r="BW142" s="6">
        <f t="shared" si="81"/>
        <v>-243</v>
      </c>
      <c r="BX142" s="35">
        <f t="shared" si="82"/>
        <v>-606</v>
      </c>
      <c r="BY142" s="32">
        <f t="shared" si="83"/>
        <v>-4.586392189510291E-3</v>
      </c>
    </row>
    <row r="143" spans="37:77">
      <c r="AK143" s="31">
        <v>37134</v>
      </c>
      <c r="AL143" s="6">
        <v>215420</v>
      </c>
      <c r="AM143" s="6">
        <f t="shared" si="68"/>
        <v>240</v>
      </c>
      <c r="AN143" s="6">
        <f t="shared" si="69"/>
        <v>2504</v>
      </c>
      <c r="AO143" s="32">
        <f t="shared" si="70"/>
        <v>1.1760506490822609E-2</v>
      </c>
      <c r="AP143" s="32"/>
      <c r="AQ143" s="31">
        <v>37134</v>
      </c>
      <c r="AR143" s="6">
        <v>143284</v>
      </c>
      <c r="AS143" s="6">
        <f t="shared" si="71"/>
        <v>-370</v>
      </c>
      <c r="AT143" s="6">
        <f t="shared" si="72"/>
        <v>770</v>
      </c>
      <c r="AU143" s="32">
        <f t="shared" si="73"/>
        <v>5.4029779530431199E-3</v>
      </c>
      <c r="AV143" s="32"/>
      <c r="AW143" s="31">
        <v>37134</v>
      </c>
      <c r="AX143" s="6">
        <v>66.5</v>
      </c>
      <c r="AY143" s="46">
        <f t="shared" si="67"/>
        <v>0.66513787020703741</v>
      </c>
      <c r="AZ143" s="34"/>
      <c r="BA143" s="31">
        <v>37134</v>
      </c>
      <c r="BB143" s="35">
        <v>136241</v>
      </c>
      <c r="BC143" s="15">
        <f t="shared" si="74"/>
        <v>-830</v>
      </c>
      <c r="BD143" s="36">
        <f t="shared" si="75"/>
        <v>-421</v>
      </c>
      <c r="BE143" s="32">
        <f t="shared" si="76"/>
        <v>-3.0805929958583889E-3</v>
      </c>
      <c r="BF143" s="72">
        <f t="shared" si="77"/>
        <v>9.9537412740764442E-3</v>
      </c>
      <c r="BG143" s="32"/>
      <c r="BH143" s="31">
        <v>37134</v>
      </c>
      <c r="BI143" s="35">
        <v>7042</v>
      </c>
      <c r="BJ143" s="35">
        <f t="shared" si="78"/>
        <v>459</v>
      </c>
      <c r="BK143" s="35">
        <f t="shared" si="79"/>
        <v>1189</v>
      </c>
      <c r="BL143" s="32">
        <f t="shared" si="80"/>
        <v>0.20314368699812069</v>
      </c>
      <c r="BM143" s="32"/>
      <c r="BN143" s="31">
        <v>37134</v>
      </c>
      <c r="BO143" s="38">
        <v>4.9000000000000004</v>
      </c>
      <c r="BP143" s="38"/>
      <c r="BU143" s="31">
        <v>37134</v>
      </c>
      <c r="BV143" s="6">
        <v>131767</v>
      </c>
      <c r="BW143" s="6">
        <f t="shared" si="81"/>
        <v>-155</v>
      </c>
      <c r="BX143" s="35">
        <f t="shared" si="82"/>
        <v>-238</v>
      </c>
      <c r="BY143" s="32">
        <f t="shared" si="83"/>
        <v>-1.8029620090148635E-3</v>
      </c>
    </row>
    <row r="144" spans="37:77">
      <c r="AK144" s="31">
        <v>37103</v>
      </c>
      <c r="AL144" s="6">
        <v>215180</v>
      </c>
      <c r="AM144" s="6">
        <f t="shared" si="68"/>
        <v>230</v>
      </c>
      <c r="AN144" s="6">
        <f t="shared" si="69"/>
        <v>2503</v>
      </c>
      <c r="AO144" s="32">
        <f t="shared" si="70"/>
        <v>1.1769020627524274E-2</v>
      </c>
      <c r="AP144" s="32"/>
      <c r="AQ144" s="31">
        <v>37103</v>
      </c>
      <c r="AR144" s="6">
        <v>143654</v>
      </c>
      <c r="AS144" s="6">
        <f t="shared" si="71"/>
        <v>297</v>
      </c>
      <c r="AT144" s="6">
        <f t="shared" si="72"/>
        <v>1376</v>
      </c>
      <c r="AU144" s="32">
        <f t="shared" si="73"/>
        <v>9.671207073475907E-3</v>
      </c>
      <c r="AV144" s="32"/>
      <c r="AW144" s="31">
        <v>37103</v>
      </c>
      <c r="AX144" s="6">
        <v>66.8</v>
      </c>
      <c r="AY144" s="46">
        <f t="shared" si="67"/>
        <v>0.66759921925829535</v>
      </c>
      <c r="AZ144" s="34"/>
      <c r="BA144" s="31">
        <v>37103</v>
      </c>
      <c r="BB144" s="35">
        <v>137071</v>
      </c>
      <c r="BC144" s="15">
        <f t="shared" si="74"/>
        <v>198</v>
      </c>
      <c r="BD144" s="36">
        <f t="shared" si="75"/>
        <v>540</v>
      </c>
      <c r="BE144" s="32">
        <f t="shared" si="76"/>
        <v>3.9551457178224059E-3</v>
      </c>
      <c r="BF144" s="72">
        <f t="shared" si="77"/>
        <v>1.3659255440949036E-2</v>
      </c>
      <c r="BG144" s="32"/>
      <c r="BH144" s="31">
        <v>37103</v>
      </c>
      <c r="BI144" s="35">
        <v>6583</v>
      </c>
      <c r="BJ144" s="35">
        <f t="shared" si="78"/>
        <v>99</v>
      </c>
      <c r="BK144" s="35">
        <f t="shared" si="79"/>
        <v>836</v>
      </c>
      <c r="BL144" s="32">
        <f t="shared" si="80"/>
        <v>0.14546720027840609</v>
      </c>
      <c r="BM144" s="32"/>
      <c r="BN144" s="31">
        <v>37103</v>
      </c>
      <c r="BO144" s="38">
        <v>4.5999999999999996</v>
      </c>
      <c r="BP144" s="38"/>
      <c r="BU144" s="31">
        <v>37103</v>
      </c>
      <c r="BV144" s="6">
        <v>131922</v>
      </c>
      <c r="BW144" s="6">
        <f t="shared" si="81"/>
        <v>-125</v>
      </c>
      <c r="BX144" s="35">
        <f t="shared" si="82"/>
        <v>-82</v>
      </c>
      <c r="BY144" s="32">
        <f t="shared" si="83"/>
        <v>-6.2119329717280625E-4</v>
      </c>
    </row>
    <row r="145" spans="37:77">
      <c r="AK145" s="31">
        <v>37072</v>
      </c>
      <c r="AL145" s="6">
        <v>214950</v>
      </c>
      <c r="AM145" s="6">
        <f t="shared" si="68"/>
        <v>218</v>
      </c>
      <c r="AN145" s="6">
        <f t="shared" si="69"/>
        <v>2484</v>
      </c>
      <c r="AO145" s="32">
        <f t="shared" si="70"/>
        <v>1.1691282369885148E-2</v>
      </c>
      <c r="AP145" s="32"/>
      <c r="AQ145" s="31">
        <v>37072</v>
      </c>
      <c r="AR145" s="6">
        <v>143357</v>
      </c>
      <c r="AS145" s="6">
        <f t="shared" si="71"/>
        <v>39</v>
      </c>
      <c r="AT145" s="6">
        <f t="shared" si="72"/>
        <v>766</v>
      </c>
      <c r="AU145" s="32">
        <f t="shared" si="73"/>
        <v>5.372008050998911E-3</v>
      </c>
      <c r="AV145" s="32"/>
      <c r="AW145" s="31">
        <v>37072</v>
      </c>
      <c r="AX145" s="6">
        <v>66.7</v>
      </c>
      <c r="AY145" s="46">
        <f t="shared" si="67"/>
        <v>0.66693184461502675</v>
      </c>
      <c r="AZ145" s="34"/>
      <c r="BA145" s="31">
        <v>37072</v>
      </c>
      <c r="BB145" s="35">
        <v>136873</v>
      </c>
      <c r="BC145" s="15">
        <f t="shared" si="74"/>
        <v>-219</v>
      </c>
      <c r="BD145" s="36">
        <f t="shared" si="75"/>
        <v>-67</v>
      </c>
      <c r="BE145" s="32">
        <f t="shared" si="76"/>
        <v>-4.8926537169557971E-4</v>
      </c>
      <c r="BF145" s="72">
        <f t="shared" si="77"/>
        <v>1.3108394050195649E-2</v>
      </c>
      <c r="BG145" s="32"/>
      <c r="BH145" s="31">
        <v>37072</v>
      </c>
      <c r="BI145" s="35">
        <v>6484</v>
      </c>
      <c r="BJ145" s="35">
        <f t="shared" si="78"/>
        <v>258</v>
      </c>
      <c r="BK145" s="35">
        <f t="shared" si="79"/>
        <v>833</v>
      </c>
      <c r="BL145" s="32">
        <f t="shared" si="80"/>
        <v>0.14740753848876298</v>
      </c>
      <c r="BM145" s="32"/>
      <c r="BN145" s="31">
        <v>37072</v>
      </c>
      <c r="BO145" s="38">
        <v>4.5</v>
      </c>
      <c r="BP145" s="38"/>
      <c r="BU145" s="31">
        <v>37072</v>
      </c>
      <c r="BV145" s="6">
        <v>132047</v>
      </c>
      <c r="BW145" s="6">
        <f t="shared" si="81"/>
        <v>-128</v>
      </c>
      <c r="BX145" s="35">
        <f t="shared" si="82"/>
        <v>208</v>
      </c>
      <c r="BY145" s="32">
        <f t="shared" si="83"/>
        <v>1.5776818695529826E-3</v>
      </c>
    </row>
    <row r="146" spans="37:77">
      <c r="AK146" s="31">
        <v>37042</v>
      </c>
      <c r="AL146" s="6">
        <v>214732</v>
      </c>
      <c r="AM146" s="6">
        <f t="shared" si="68"/>
        <v>207</v>
      </c>
      <c r="AN146" s="6">
        <f t="shared" si="69"/>
        <v>2490</v>
      </c>
      <c r="AO146" s="32">
        <f t="shared" si="70"/>
        <v>1.173189095466487E-2</v>
      </c>
      <c r="AP146" s="32"/>
      <c r="AQ146" s="31">
        <v>37042</v>
      </c>
      <c r="AR146" s="6">
        <v>143318</v>
      </c>
      <c r="AS146" s="6">
        <f t="shared" si="71"/>
        <v>-251</v>
      </c>
      <c r="AT146" s="6">
        <f t="shared" si="72"/>
        <v>930</v>
      </c>
      <c r="AU146" s="32">
        <f t="shared" si="73"/>
        <v>6.5314492794337209E-3</v>
      </c>
      <c r="AV146" s="32"/>
      <c r="AW146" s="31">
        <v>37042</v>
      </c>
      <c r="AX146" s="6">
        <v>66.7</v>
      </c>
      <c r="AY146" s="46">
        <f t="shared" si="67"/>
        <v>0.667427304733342</v>
      </c>
      <c r="AZ146" s="34"/>
      <c r="BA146" s="31">
        <v>37042</v>
      </c>
      <c r="BB146" s="35">
        <v>137092</v>
      </c>
      <c r="BC146" s="15">
        <f t="shared" si="74"/>
        <v>-207</v>
      </c>
      <c r="BD146" s="36">
        <f t="shared" si="75"/>
        <v>462</v>
      </c>
      <c r="BE146" s="32">
        <f t="shared" si="76"/>
        <v>3.3813950084169431E-3</v>
      </c>
      <c r="BF146" s="72">
        <f t="shared" si="77"/>
        <v>1.4139032600337109E-2</v>
      </c>
      <c r="BG146" s="32"/>
      <c r="BH146" s="31">
        <v>37042</v>
      </c>
      <c r="BI146" s="35">
        <v>6226</v>
      </c>
      <c r="BJ146" s="35">
        <f t="shared" si="78"/>
        <v>-45</v>
      </c>
      <c r="BK146" s="35">
        <f t="shared" si="79"/>
        <v>468</v>
      </c>
      <c r="BL146" s="32">
        <f t="shared" si="80"/>
        <v>8.1278221604723866E-2</v>
      </c>
      <c r="BM146" s="32"/>
      <c r="BN146" s="31">
        <v>37042</v>
      </c>
      <c r="BO146" s="38">
        <v>4.3</v>
      </c>
      <c r="BP146" s="38"/>
      <c r="BU146" s="31">
        <v>37042</v>
      </c>
      <c r="BV146" s="6">
        <v>132175</v>
      </c>
      <c r="BW146" s="6">
        <f t="shared" si="81"/>
        <v>-44</v>
      </c>
      <c r="BX146" s="35">
        <f t="shared" si="82"/>
        <v>289</v>
      </c>
      <c r="BY146" s="32">
        <f t="shared" si="83"/>
        <v>2.1912864140243293E-3</v>
      </c>
    </row>
    <row r="147" spans="37:77">
      <c r="AK147" s="31">
        <v>37011</v>
      </c>
      <c r="AL147" s="6">
        <v>214525</v>
      </c>
      <c r="AM147" s="6">
        <f t="shared" si="68"/>
        <v>220</v>
      </c>
      <c r="AN147" s="6">
        <f t="shared" si="69"/>
        <v>2507</v>
      </c>
      <c r="AO147" s="32">
        <f t="shared" si="70"/>
        <v>1.1824467733871691E-2</v>
      </c>
      <c r="AP147" s="32"/>
      <c r="AQ147" s="31">
        <v>37011</v>
      </c>
      <c r="AR147" s="6">
        <v>143569</v>
      </c>
      <c r="AS147" s="6">
        <f t="shared" si="71"/>
        <v>-355</v>
      </c>
      <c r="AT147" s="6">
        <f t="shared" si="72"/>
        <v>818</v>
      </c>
      <c r="AU147" s="32">
        <f t="shared" si="73"/>
        <v>5.7302575813829026E-3</v>
      </c>
      <c r="AV147" s="32"/>
      <c r="AW147" s="31">
        <v>37011</v>
      </c>
      <c r="AX147" s="6">
        <v>66.900000000000006</v>
      </c>
      <c r="AY147" s="46">
        <f t="shared" si="67"/>
        <v>0.66924134716233541</v>
      </c>
      <c r="AZ147" s="34"/>
      <c r="BA147" s="31">
        <v>37011</v>
      </c>
      <c r="BB147" s="35">
        <v>137299</v>
      </c>
      <c r="BC147" s="15">
        <f t="shared" si="74"/>
        <v>-484</v>
      </c>
      <c r="BD147" s="36">
        <f t="shared" si="75"/>
        <v>29</v>
      </c>
      <c r="BE147" s="32">
        <f t="shared" si="76"/>
        <v>2.1126247541336518E-4</v>
      </c>
      <c r="BF147" s="72">
        <f t="shared" si="77"/>
        <v>1.6332926187125674E-2</v>
      </c>
      <c r="BG147" s="32"/>
      <c r="BH147" s="31">
        <v>37011</v>
      </c>
      <c r="BI147" s="35">
        <v>6271</v>
      </c>
      <c r="BJ147" s="35">
        <f t="shared" si="78"/>
        <v>130</v>
      </c>
      <c r="BK147" s="35">
        <f t="shared" si="79"/>
        <v>790</v>
      </c>
      <c r="BL147" s="32">
        <f t="shared" si="80"/>
        <v>0.14413428206531664</v>
      </c>
      <c r="BM147" s="32"/>
      <c r="BN147" s="31">
        <v>37011</v>
      </c>
      <c r="BO147" s="38">
        <v>4.4000000000000004</v>
      </c>
      <c r="BP147" s="38"/>
      <c r="BU147" s="31">
        <v>37011</v>
      </c>
      <c r="BV147" s="6">
        <v>132219</v>
      </c>
      <c r="BW147" s="6">
        <f t="shared" si="81"/>
        <v>-282</v>
      </c>
      <c r="BX147" s="35">
        <f t="shared" si="82"/>
        <v>557</v>
      </c>
      <c r="BY147" s="32">
        <f t="shared" si="83"/>
        <v>4.2305296896598676E-3</v>
      </c>
    </row>
    <row r="148" spans="37:77">
      <c r="AK148" s="31">
        <v>36981</v>
      </c>
      <c r="AL148" s="6">
        <v>214305</v>
      </c>
      <c r="AM148" s="6">
        <f t="shared" si="68"/>
        <v>195</v>
      </c>
      <c r="AN148" s="6">
        <f t="shared" si="69"/>
        <v>2533</v>
      </c>
      <c r="AO148" s="32">
        <f t="shared" si="70"/>
        <v>1.1960976899684672E-2</v>
      </c>
      <c r="AP148" s="32"/>
      <c r="AQ148" s="31">
        <v>36981</v>
      </c>
      <c r="AR148" s="6">
        <v>143924</v>
      </c>
      <c r="AS148" s="6">
        <f t="shared" si="71"/>
        <v>223</v>
      </c>
      <c r="AT148" s="6">
        <f t="shared" si="72"/>
        <v>1490</v>
      </c>
      <c r="AU148" s="32">
        <f t="shared" si="73"/>
        <v>1.0460985438869974E-2</v>
      </c>
      <c r="AV148" s="32"/>
      <c r="AW148" s="31">
        <v>36981</v>
      </c>
      <c r="AX148" s="6">
        <v>67.2</v>
      </c>
      <c r="AY148" s="46">
        <f t="shared" si="67"/>
        <v>0.67158489069317095</v>
      </c>
      <c r="AZ148" s="34"/>
      <c r="BA148" s="31">
        <v>36981</v>
      </c>
      <c r="BB148" s="35">
        <v>137783</v>
      </c>
      <c r="BC148" s="15">
        <f t="shared" si="74"/>
        <v>171</v>
      </c>
      <c r="BD148" s="36">
        <f t="shared" si="75"/>
        <v>1082</v>
      </c>
      <c r="BE148" s="32">
        <f t="shared" si="76"/>
        <v>7.9150847470026431E-3</v>
      </c>
      <c r="BF148" s="72">
        <f t="shared" si="77"/>
        <v>1.8075950460934687E-2</v>
      </c>
      <c r="BG148" s="32"/>
      <c r="BH148" s="31">
        <v>36981</v>
      </c>
      <c r="BI148" s="35">
        <v>6141</v>
      </c>
      <c r="BJ148" s="35">
        <f t="shared" si="78"/>
        <v>52</v>
      </c>
      <c r="BK148" s="35">
        <f t="shared" si="79"/>
        <v>408</v>
      </c>
      <c r="BL148" s="32">
        <f t="shared" si="80"/>
        <v>7.1166928309785549E-2</v>
      </c>
      <c r="BM148" s="32"/>
      <c r="BN148" s="31">
        <v>36981</v>
      </c>
      <c r="BO148" s="38">
        <v>4.3</v>
      </c>
      <c r="BP148" s="38"/>
      <c r="BU148" s="31">
        <v>36981</v>
      </c>
      <c r="BV148" s="6">
        <v>132501</v>
      </c>
      <c r="BW148" s="6">
        <f t="shared" si="81"/>
        <v>-28</v>
      </c>
      <c r="BX148" s="35">
        <f t="shared" si="82"/>
        <v>1127</v>
      </c>
      <c r="BY148" s="32">
        <f t="shared" si="83"/>
        <v>8.5785619681215675E-3</v>
      </c>
    </row>
    <row r="149" spans="37:77">
      <c r="AK149" s="31">
        <v>36950</v>
      </c>
      <c r="AL149" s="6">
        <v>214110</v>
      </c>
      <c r="AM149" s="6">
        <f t="shared" si="68"/>
        <v>222</v>
      </c>
      <c r="AN149" s="6">
        <f t="shared" si="69"/>
        <v>2534</v>
      </c>
      <c r="AO149" s="32">
        <f t="shared" si="70"/>
        <v>1.1976783756191711E-2</v>
      </c>
      <c r="AP149" s="32"/>
      <c r="AQ149" s="31">
        <v>36950</v>
      </c>
      <c r="AR149" s="6">
        <v>143701</v>
      </c>
      <c r="AS149" s="6">
        <f t="shared" si="71"/>
        <v>-99</v>
      </c>
      <c r="AT149" s="6">
        <f t="shared" si="72"/>
        <v>1245</v>
      </c>
      <c r="AU149" s="32">
        <f t="shared" si="73"/>
        <v>8.7395406300891931E-3</v>
      </c>
      <c r="AV149" s="32"/>
      <c r="AW149" s="31">
        <v>36950</v>
      </c>
      <c r="AX149" s="6">
        <v>67.099999999999994</v>
      </c>
      <c r="AY149" s="46">
        <f t="shared" si="67"/>
        <v>0.6711550137779646</v>
      </c>
      <c r="AZ149" s="34"/>
      <c r="BA149" s="31">
        <v>36950</v>
      </c>
      <c r="BB149" s="35">
        <v>137612</v>
      </c>
      <c r="BC149" s="15">
        <f t="shared" si="74"/>
        <v>-166</v>
      </c>
      <c r="BD149" s="36">
        <f t="shared" si="75"/>
        <v>1014</v>
      </c>
      <c r="BE149" s="32">
        <f t="shared" si="76"/>
        <v>7.4232419215507495E-3</v>
      </c>
      <c r="BF149" s="72">
        <f t="shared" si="77"/>
        <v>1.7794537803070831E-2</v>
      </c>
      <c r="BG149" s="32"/>
      <c r="BH149" s="31">
        <v>36950</v>
      </c>
      <c r="BI149" s="35">
        <v>6089</v>
      </c>
      <c r="BJ149" s="35">
        <f t="shared" si="78"/>
        <v>66</v>
      </c>
      <c r="BK149" s="35">
        <f t="shared" si="79"/>
        <v>231</v>
      </c>
      <c r="BL149" s="32">
        <f t="shared" si="80"/>
        <v>3.9433253670194679E-2</v>
      </c>
      <c r="BM149" s="32"/>
      <c r="BN149" s="31">
        <v>36950</v>
      </c>
      <c r="BO149" s="38">
        <v>4.2</v>
      </c>
      <c r="BP149" s="38"/>
      <c r="BU149" s="31">
        <v>36950</v>
      </c>
      <c r="BV149" s="6">
        <v>132529</v>
      </c>
      <c r="BW149" s="6">
        <f t="shared" si="81"/>
        <v>63</v>
      </c>
      <c r="BX149" s="35">
        <f t="shared" si="82"/>
        <v>1626</v>
      </c>
      <c r="BY149" s="32">
        <f t="shared" si="83"/>
        <v>1.2421411273996874E-2</v>
      </c>
    </row>
    <row r="150" spans="37:77">
      <c r="AK150" s="31">
        <v>36922</v>
      </c>
      <c r="AL150" s="6">
        <v>213888</v>
      </c>
      <c r="AM150" s="6">
        <f t="shared" si="68"/>
        <v>152</v>
      </c>
      <c r="AN150" s="6">
        <f t="shared" si="69"/>
        <v>2478</v>
      </c>
      <c r="AO150" s="32">
        <f t="shared" si="70"/>
        <v>1.1721299843905131E-2</v>
      </c>
      <c r="AP150" s="32"/>
      <c r="AQ150" s="31">
        <v>36922</v>
      </c>
      <c r="AR150" s="6">
        <v>143800</v>
      </c>
      <c r="AS150" s="6">
        <f t="shared" si="71"/>
        <v>552</v>
      </c>
      <c r="AT150" s="6">
        <f t="shared" si="72"/>
        <v>1533</v>
      </c>
      <c r="AU150" s="32">
        <f t="shared" si="73"/>
        <v>1.0775513646875234E-2</v>
      </c>
      <c r="AV150" s="32"/>
      <c r="AW150" s="31">
        <v>36922</v>
      </c>
      <c r="AX150" s="6">
        <v>67.2</v>
      </c>
      <c r="AY150" s="46">
        <f t="shared" si="67"/>
        <v>0.67231448234590063</v>
      </c>
      <c r="AZ150" s="34"/>
      <c r="BA150" s="31">
        <v>36922</v>
      </c>
      <c r="BB150" s="35">
        <v>137778</v>
      </c>
      <c r="BC150" s="15">
        <f t="shared" si="74"/>
        <v>164</v>
      </c>
      <c r="BD150" s="36">
        <f t="shared" si="75"/>
        <v>1219</v>
      </c>
      <c r="BE150" s="32">
        <f t="shared" si="76"/>
        <v>8.9265445704787005E-3</v>
      </c>
      <c r="BF150" s="72">
        <f t="shared" si="77"/>
        <v>1.7738772747551534E-2</v>
      </c>
      <c r="BG150" s="32"/>
      <c r="BH150" s="31">
        <v>36922</v>
      </c>
      <c r="BI150" s="35">
        <v>6023</v>
      </c>
      <c r="BJ150" s="35">
        <f t="shared" si="78"/>
        <v>389</v>
      </c>
      <c r="BK150" s="35">
        <f t="shared" si="79"/>
        <v>315</v>
      </c>
      <c r="BL150" s="32">
        <f t="shared" si="80"/>
        <v>5.5185704274702152E-2</v>
      </c>
      <c r="BM150" s="32"/>
      <c r="BN150" s="31">
        <v>36922</v>
      </c>
      <c r="BO150" s="38">
        <v>4.2</v>
      </c>
      <c r="BP150" s="38"/>
      <c r="BU150" s="31">
        <v>36922</v>
      </c>
      <c r="BV150" s="6">
        <v>132466</v>
      </c>
      <c r="BW150" s="6">
        <f t="shared" si="81"/>
        <v>-15</v>
      </c>
      <c r="BX150" s="35">
        <f t="shared" si="82"/>
        <v>1685</v>
      </c>
      <c r="BY150" s="32">
        <f t="shared" si="83"/>
        <v>1.288413454553794E-2</v>
      </c>
    </row>
    <row r="151" spans="37:77">
      <c r="AK151" s="31">
        <v>36891</v>
      </c>
      <c r="AL151" s="6">
        <v>213736</v>
      </c>
      <c r="AM151" s="6">
        <f t="shared" si="68"/>
        <v>196</v>
      </c>
      <c r="AN151" s="6">
        <f t="shared" si="69"/>
        <v>4904</v>
      </c>
      <c r="AO151" s="32">
        <f t="shared" si="70"/>
        <v>2.3482991112473206E-2</v>
      </c>
      <c r="AP151" s="32"/>
      <c r="AQ151" s="31">
        <v>36891</v>
      </c>
      <c r="AR151" s="6">
        <v>143248</v>
      </c>
      <c r="AS151" s="6">
        <f t="shared" si="71"/>
        <v>286</v>
      </c>
      <c r="AT151" s="6">
        <f t="shared" si="72"/>
        <v>3071</v>
      </c>
      <c r="AU151" s="32">
        <f t="shared" si="73"/>
        <v>2.1908016293685773E-2</v>
      </c>
      <c r="AV151" s="32"/>
      <c r="AW151" s="31">
        <v>36891</v>
      </c>
      <c r="AX151" s="6">
        <v>67</v>
      </c>
      <c r="AY151" s="46">
        <f t="shared" si="67"/>
        <v>0.67020997866526932</v>
      </c>
      <c r="AZ151" s="34"/>
      <c r="BA151" s="31">
        <v>36891</v>
      </c>
      <c r="BB151" s="35">
        <v>137614</v>
      </c>
      <c r="BC151" s="15">
        <f t="shared" si="74"/>
        <v>292</v>
      </c>
      <c r="BD151" s="36">
        <f t="shared" si="75"/>
        <v>3091</v>
      </c>
      <c r="BE151" s="32">
        <f t="shared" si="76"/>
        <v>2.2977483404324817E-2</v>
      </c>
      <c r="BF151" s="72">
        <f t="shared" si="77"/>
        <v>1.8732222192652803E-2</v>
      </c>
      <c r="BG151" s="32"/>
      <c r="BH151" s="31">
        <v>36891</v>
      </c>
      <c r="BI151" s="35">
        <v>5634</v>
      </c>
      <c r="BJ151" s="35">
        <f t="shared" si="78"/>
        <v>-5</v>
      </c>
      <c r="BK151" s="35">
        <f t="shared" si="79"/>
        <v>-19</v>
      </c>
      <c r="BL151" s="32">
        <f t="shared" si="80"/>
        <v>-3.3610472315585005E-3</v>
      </c>
      <c r="BM151" s="32"/>
      <c r="BN151" s="31">
        <v>36891</v>
      </c>
      <c r="BO151" s="38">
        <v>3.9</v>
      </c>
      <c r="BP151" s="38"/>
      <c r="BU151" s="31">
        <v>36891</v>
      </c>
      <c r="BV151" s="6">
        <v>132481</v>
      </c>
      <c r="BW151" s="6">
        <f t="shared" si="81"/>
        <v>136</v>
      </c>
      <c r="BX151" s="35">
        <f t="shared" si="82"/>
        <v>1948</v>
      </c>
      <c r="BY151" s="32">
        <f t="shared" si="83"/>
        <v>1.4923429324385395E-2</v>
      </c>
    </row>
    <row r="152" spans="37:77">
      <c r="AK152" s="31">
        <v>36860</v>
      </c>
      <c r="AL152" s="6">
        <v>213540</v>
      </c>
      <c r="AM152" s="6">
        <f t="shared" si="68"/>
        <v>135</v>
      </c>
      <c r="AN152" s="6">
        <f t="shared" si="69"/>
        <v>4874</v>
      </c>
      <c r="AO152" s="32">
        <f t="shared" si="70"/>
        <v>2.3357902101923678E-2</v>
      </c>
      <c r="AP152" s="32"/>
      <c r="AQ152" s="31">
        <v>36860</v>
      </c>
      <c r="AR152" s="6">
        <v>142962</v>
      </c>
      <c r="AS152" s="6">
        <f t="shared" si="71"/>
        <v>340</v>
      </c>
      <c r="AT152" s="6">
        <f t="shared" si="72"/>
        <v>2937</v>
      </c>
      <c r="AU152" s="32">
        <f t="shared" si="73"/>
        <v>2.0974825923942175E-2</v>
      </c>
      <c r="AV152" s="32"/>
      <c r="AW152" s="31">
        <v>36860</v>
      </c>
      <c r="AX152" s="6">
        <v>66.900000000000006</v>
      </c>
      <c r="AY152" s="46">
        <f t="shared" si="67"/>
        <v>0.66948581062096091</v>
      </c>
      <c r="AZ152" s="34"/>
      <c r="BA152" s="31">
        <v>36860</v>
      </c>
      <c r="BB152" s="35">
        <v>137322</v>
      </c>
      <c r="BC152" s="15">
        <f t="shared" si="74"/>
        <v>234</v>
      </c>
      <c r="BD152" s="36">
        <f t="shared" si="75"/>
        <v>3013</v>
      </c>
      <c r="BE152" s="32">
        <f t="shared" si="76"/>
        <v>2.2433344005241551E-2</v>
      </c>
      <c r="BF152" s="72">
        <f t="shared" si="77"/>
        <v>1.8886009770990864E-2</v>
      </c>
      <c r="BG152" s="32"/>
      <c r="BH152" s="31">
        <v>36860</v>
      </c>
      <c r="BI152" s="35">
        <v>5639</v>
      </c>
      <c r="BJ152" s="35">
        <f t="shared" si="78"/>
        <v>105</v>
      </c>
      <c r="BK152" s="35">
        <f t="shared" si="79"/>
        <v>-77</v>
      </c>
      <c r="BL152" s="32">
        <f t="shared" si="80"/>
        <v>-1.3470958712386238E-2</v>
      </c>
      <c r="BM152" s="32"/>
      <c r="BN152" s="31">
        <v>36860</v>
      </c>
      <c r="BO152" s="38">
        <v>3.9</v>
      </c>
      <c r="BP152" s="38"/>
      <c r="BU152" s="31">
        <v>36860</v>
      </c>
      <c r="BV152" s="6">
        <v>132345</v>
      </c>
      <c r="BW152" s="6">
        <f t="shared" si="81"/>
        <v>227</v>
      </c>
      <c r="BX152" s="35">
        <f t="shared" si="82"/>
        <v>2110</v>
      </c>
      <c r="BY152" s="32">
        <f t="shared" si="83"/>
        <v>1.6201481936499507E-2</v>
      </c>
    </row>
    <row r="153" spans="37:77">
      <c r="AK153" s="31">
        <v>36830</v>
      </c>
      <c r="AL153" s="6">
        <v>213405</v>
      </c>
      <c r="AM153" s="6">
        <f t="shared" si="68"/>
        <v>242</v>
      </c>
      <c r="AN153" s="6">
        <f t="shared" si="69"/>
        <v>4922</v>
      </c>
      <c r="AO153" s="32">
        <f t="shared" si="70"/>
        <v>2.3608639553344801E-2</v>
      </c>
      <c r="AP153" s="32"/>
      <c r="AQ153" s="31">
        <v>36830</v>
      </c>
      <c r="AR153" s="6">
        <v>142622</v>
      </c>
      <c r="AS153" s="6">
        <f t="shared" si="71"/>
        <v>104</v>
      </c>
      <c r="AT153" s="6">
        <f t="shared" si="72"/>
        <v>2851</v>
      </c>
      <c r="AU153" s="32">
        <f t="shared" si="73"/>
        <v>2.0397650442509629E-2</v>
      </c>
      <c r="AV153" s="32"/>
      <c r="AW153" s="31">
        <v>36830</v>
      </c>
      <c r="AX153" s="6">
        <v>66.8</v>
      </c>
      <c r="AY153" s="46">
        <f t="shared" si="67"/>
        <v>0.66831611255593826</v>
      </c>
      <c r="AZ153" s="34"/>
      <c r="BA153" s="31">
        <v>36830</v>
      </c>
      <c r="BB153" s="35">
        <v>137088</v>
      </c>
      <c r="BC153" s="15">
        <f t="shared" si="74"/>
        <v>195</v>
      </c>
      <c r="BD153" s="36">
        <f t="shared" si="75"/>
        <v>3095</v>
      </c>
      <c r="BE153" s="32">
        <f t="shared" si="76"/>
        <v>2.3098221548886855E-2</v>
      </c>
      <c r="BF153" s="72">
        <f t="shared" si="77"/>
        <v>1.9102198297833772E-2</v>
      </c>
      <c r="BG153" s="32"/>
      <c r="BH153" s="31">
        <v>36830</v>
      </c>
      <c r="BI153" s="35">
        <v>5534</v>
      </c>
      <c r="BJ153" s="35">
        <f t="shared" si="78"/>
        <v>-91</v>
      </c>
      <c r="BK153" s="35">
        <f t="shared" si="79"/>
        <v>-244</v>
      </c>
      <c r="BL153" s="32">
        <f t="shared" si="80"/>
        <v>-4.2229145032883331E-2</v>
      </c>
      <c r="BM153" s="32"/>
      <c r="BN153" s="31">
        <v>36830</v>
      </c>
      <c r="BO153" s="38">
        <v>3.9</v>
      </c>
      <c r="BP153" s="38"/>
      <c r="BU153" s="31">
        <v>36830</v>
      </c>
      <c r="BV153" s="6">
        <v>132118</v>
      </c>
      <c r="BW153" s="6">
        <f t="shared" si="81"/>
        <v>-12</v>
      </c>
      <c r="BX153" s="35">
        <f t="shared" si="82"/>
        <v>2176</v>
      </c>
      <c r="BY153" s="32">
        <f t="shared" si="83"/>
        <v>1.6745932800787955E-2</v>
      </c>
    </row>
    <row r="154" spans="37:77">
      <c r="AK154" s="31">
        <v>36799</v>
      </c>
      <c r="AL154" s="6">
        <v>213163</v>
      </c>
      <c r="AM154" s="6">
        <f t="shared" si="68"/>
        <v>247</v>
      </c>
      <c r="AN154" s="6">
        <f t="shared" si="69"/>
        <v>4898</v>
      </c>
      <c r="AO154" s="32">
        <f t="shared" si="70"/>
        <v>2.3518113941372709E-2</v>
      </c>
      <c r="AP154" s="32"/>
      <c r="AQ154" s="31">
        <v>36799</v>
      </c>
      <c r="AR154" s="6">
        <v>142518</v>
      </c>
      <c r="AS154" s="6">
        <f t="shared" si="71"/>
        <v>4</v>
      </c>
      <c r="AT154" s="6">
        <f t="shared" si="72"/>
        <v>2896</v>
      </c>
      <c r="AU154" s="32">
        <f t="shared" si="73"/>
        <v>2.0741716921402142E-2</v>
      </c>
      <c r="AV154" s="32"/>
      <c r="AW154" s="31">
        <v>36799</v>
      </c>
      <c r="AX154" s="6">
        <v>66.900000000000006</v>
      </c>
      <c r="AY154" s="46">
        <f t="shared" si="67"/>
        <v>0.66858694989280498</v>
      </c>
      <c r="AZ154" s="34"/>
      <c r="BA154" s="31">
        <v>36799</v>
      </c>
      <c r="BB154" s="35">
        <v>136893</v>
      </c>
      <c r="BC154" s="15">
        <f t="shared" si="74"/>
        <v>231</v>
      </c>
      <c r="BD154" s="36">
        <f t="shared" si="75"/>
        <v>3186</v>
      </c>
      <c r="BE154" s="32">
        <f t="shared" si="76"/>
        <v>2.3828221409499806E-2</v>
      </c>
      <c r="BF154" s="72">
        <f t="shared" si="77"/>
        <v>1.8433741574690687E-2</v>
      </c>
      <c r="BG154" s="32"/>
      <c r="BH154" s="31">
        <v>36799</v>
      </c>
      <c r="BI154" s="35">
        <v>5625</v>
      </c>
      <c r="BJ154" s="35">
        <f t="shared" si="78"/>
        <v>-228</v>
      </c>
      <c r="BK154" s="35">
        <f t="shared" si="79"/>
        <v>-290</v>
      </c>
      <c r="BL154" s="32">
        <f t="shared" si="80"/>
        <v>-4.9027895181741332E-2</v>
      </c>
      <c r="BM154" s="32"/>
      <c r="BN154" s="31">
        <v>36799</v>
      </c>
      <c r="BO154" s="38">
        <v>3.9</v>
      </c>
      <c r="BP154" s="38"/>
      <c r="BU154" s="31">
        <v>36799</v>
      </c>
      <c r="BV154" s="6">
        <v>132130</v>
      </c>
      <c r="BW154" s="6">
        <f t="shared" si="81"/>
        <v>125</v>
      </c>
      <c r="BX154" s="35">
        <f t="shared" si="82"/>
        <v>2593</v>
      </c>
      <c r="BY154" s="32">
        <f t="shared" si="83"/>
        <v>2.0017446752665258E-2</v>
      </c>
    </row>
    <row r="155" spans="37:77">
      <c r="AK155" s="31">
        <v>36769</v>
      </c>
      <c r="AL155" s="6">
        <v>212916</v>
      </c>
      <c r="AM155" s="6">
        <f t="shared" si="68"/>
        <v>239</v>
      </c>
      <c r="AN155" s="6">
        <f t="shared" si="69"/>
        <v>4878</v>
      </c>
      <c r="AO155" s="32">
        <f t="shared" si="70"/>
        <v>2.3447639373576079E-2</v>
      </c>
      <c r="AP155" s="32"/>
      <c r="AQ155" s="31">
        <v>36769</v>
      </c>
      <c r="AR155" s="6">
        <v>142514</v>
      </c>
      <c r="AS155" s="6">
        <f t="shared" si="71"/>
        <v>236</v>
      </c>
      <c r="AT155" s="6">
        <f t="shared" si="72"/>
        <v>3084</v>
      </c>
      <c r="AU155" s="32">
        <f t="shared" si="73"/>
        <v>2.2118625833751793E-2</v>
      </c>
      <c r="AV155" s="32"/>
      <c r="AW155" s="31">
        <v>36769</v>
      </c>
      <c r="AX155" s="6">
        <v>66.900000000000006</v>
      </c>
      <c r="AY155" s="46">
        <f t="shared" si="67"/>
        <v>0.6693437787672134</v>
      </c>
      <c r="AZ155" s="34"/>
      <c r="BA155" s="31">
        <v>36769</v>
      </c>
      <c r="BB155" s="35">
        <v>136662</v>
      </c>
      <c r="BC155" s="15">
        <f t="shared" si="74"/>
        <v>131</v>
      </c>
      <c r="BD155" s="36">
        <f t="shared" si="75"/>
        <v>3071</v>
      </c>
      <c r="BE155" s="32">
        <f t="shared" si="76"/>
        <v>2.2988075544011277E-2</v>
      </c>
      <c r="BF155" s="72">
        <f t="shared" si="77"/>
        <v>1.986986546056646E-2</v>
      </c>
      <c r="BG155" s="32"/>
      <c r="BH155" s="31">
        <v>36769</v>
      </c>
      <c r="BI155" s="35">
        <v>5853</v>
      </c>
      <c r="BJ155" s="35">
        <f t="shared" si="78"/>
        <v>106</v>
      </c>
      <c r="BK155" s="35">
        <f t="shared" si="79"/>
        <v>15</v>
      </c>
      <c r="BL155" s="32">
        <f t="shared" si="80"/>
        <v>2.5693730729701159E-3</v>
      </c>
      <c r="BM155" s="32"/>
      <c r="BN155" s="31">
        <v>36769</v>
      </c>
      <c r="BO155" s="38">
        <v>4.0999999999999996</v>
      </c>
      <c r="BP155" s="38"/>
      <c r="BU155" s="31">
        <v>36769</v>
      </c>
      <c r="BV155" s="6">
        <v>132005</v>
      </c>
      <c r="BW155" s="6">
        <f t="shared" si="81"/>
        <v>1</v>
      </c>
      <c r="BX155" s="35">
        <f t="shared" si="82"/>
        <v>2672</v>
      </c>
      <c r="BY155" s="32">
        <f t="shared" si="83"/>
        <v>2.06598470614614E-2</v>
      </c>
    </row>
    <row r="156" spans="37:77">
      <c r="AK156" s="31">
        <v>36738</v>
      </c>
      <c r="AL156" s="6">
        <v>212677</v>
      </c>
      <c r="AM156" s="6">
        <f t="shared" si="68"/>
        <v>211</v>
      </c>
      <c r="AN156" s="6">
        <f t="shared" si="69"/>
        <v>4849</v>
      </c>
      <c r="AO156" s="32">
        <f t="shared" si="70"/>
        <v>2.3331793598552641E-2</v>
      </c>
      <c r="AP156" s="32"/>
      <c r="AQ156" s="31">
        <v>36738</v>
      </c>
      <c r="AR156" s="6">
        <v>142278</v>
      </c>
      <c r="AS156" s="6">
        <f t="shared" si="71"/>
        <v>-313</v>
      </c>
      <c r="AT156" s="6">
        <f t="shared" si="72"/>
        <v>2839</v>
      </c>
      <c r="AU156" s="32">
        <f t="shared" si="73"/>
        <v>2.036015748822062E-2</v>
      </c>
      <c r="AV156" s="32"/>
      <c r="AW156" s="31">
        <v>36738</v>
      </c>
      <c r="AX156" s="6">
        <v>66.900000000000006</v>
      </c>
      <c r="AY156" s="46">
        <f t="shared" si="67"/>
        <v>0.66898630317335683</v>
      </c>
      <c r="AZ156" s="34"/>
      <c r="BA156" s="31">
        <v>36738</v>
      </c>
      <c r="BB156" s="35">
        <v>136531</v>
      </c>
      <c r="BC156" s="15">
        <f t="shared" si="74"/>
        <v>-409</v>
      </c>
      <c r="BD156" s="36">
        <f t="shared" si="75"/>
        <v>3117</v>
      </c>
      <c r="BE156" s="32">
        <f t="shared" si="76"/>
        <v>2.3363365164075667E-2</v>
      </c>
      <c r="BF156" s="72">
        <f t="shared" si="77"/>
        <v>1.9619761757239007E-2</v>
      </c>
      <c r="BG156" s="32"/>
      <c r="BH156" s="31">
        <v>36738</v>
      </c>
      <c r="BI156" s="35">
        <v>5747</v>
      </c>
      <c r="BJ156" s="35">
        <f t="shared" si="78"/>
        <v>96</v>
      </c>
      <c r="BK156" s="35">
        <f t="shared" si="79"/>
        <v>-278</v>
      </c>
      <c r="BL156" s="32">
        <f t="shared" si="80"/>
        <v>-4.614107883817431E-2</v>
      </c>
      <c r="BM156" s="32"/>
      <c r="BN156" s="31">
        <v>36738</v>
      </c>
      <c r="BO156" s="38">
        <v>4</v>
      </c>
      <c r="BP156" s="38"/>
      <c r="BU156" s="31">
        <v>36738</v>
      </c>
      <c r="BV156" s="6">
        <v>132004</v>
      </c>
      <c r="BW156" s="6">
        <f t="shared" si="81"/>
        <v>165</v>
      </c>
      <c r="BX156" s="35">
        <f t="shared" si="82"/>
        <v>2864</v>
      </c>
      <c r="BY156" s="32">
        <f t="shared" si="83"/>
        <v>2.2177481802694743E-2</v>
      </c>
    </row>
    <row r="157" spans="37:77">
      <c r="AK157" s="31">
        <v>36707</v>
      </c>
      <c r="AL157" s="6">
        <v>212466</v>
      </c>
      <c r="AM157" s="6">
        <f t="shared" si="68"/>
        <v>224</v>
      </c>
      <c r="AN157" s="6">
        <f t="shared" si="69"/>
        <v>4834</v>
      </c>
      <c r="AO157" s="32">
        <f t="shared" si="70"/>
        <v>2.3281575094397766E-2</v>
      </c>
      <c r="AP157" s="32"/>
      <c r="AQ157" s="31">
        <v>36707</v>
      </c>
      <c r="AR157" s="6">
        <v>142591</v>
      </c>
      <c r="AS157" s="6">
        <f t="shared" si="71"/>
        <v>203</v>
      </c>
      <c r="AT157" s="6">
        <f t="shared" si="72"/>
        <v>3262</v>
      </c>
      <c r="AU157" s="32">
        <f t="shared" si="73"/>
        <v>2.3412211384564507E-2</v>
      </c>
      <c r="AV157" s="32"/>
      <c r="AW157" s="31">
        <v>36707</v>
      </c>
      <c r="AX157" s="6">
        <v>67.099999999999994</v>
      </c>
      <c r="AY157" s="46">
        <f t="shared" si="67"/>
        <v>0.6711238504043</v>
      </c>
      <c r="AZ157" s="34"/>
      <c r="BA157" s="31">
        <v>36707</v>
      </c>
      <c r="BB157" s="35">
        <v>136940</v>
      </c>
      <c r="BC157" s="15">
        <f t="shared" si="74"/>
        <v>310</v>
      </c>
      <c r="BD157" s="36">
        <f t="shared" si="75"/>
        <v>3562</v>
      </c>
      <c r="BE157" s="32">
        <f t="shared" si="76"/>
        <v>2.6706053472086877E-2</v>
      </c>
      <c r="BF157" s="72">
        <f t="shared" si="77"/>
        <v>2.1482922197931242E-2</v>
      </c>
      <c r="BG157" s="32"/>
      <c r="BH157" s="31">
        <v>36707</v>
      </c>
      <c r="BI157" s="35">
        <v>5651</v>
      </c>
      <c r="BJ157" s="35">
        <f t="shared" si="78"/>
        <v>-107</v>
      </c>
      <c r="BK157" s="35">
        <f t="shared" si="79"/>
        <v>-300</v>
      </c>
      <c r="BL157" s="32">
        <f t="shared" si="80"/>
        <v>-5.0411695513359112E-2</v>
      </c>
      <c r="BM157" s="32"/>
      <c r="BN157" s="31">
        <v>36707</v>
      </c>
      <c r="BO157" s="38">
        <v>4</v>
      </c>
      <c r="BP157" s="38"/>
      <c r="BU157" s="31">
        <v>36707</v>
      </c>
      <c r="BV157" s="6">
        <v>131839</v>
      </c>
      <c r="BW157" s="6">
        <f t="shared" si="81"/>
        <v>-47</v>
      </c>
      <c r="BX157" s="35">
        <f t="shared" si="82"/>
        <v>2989</v>
      </c>
      <c r="BY157" s="32">
        <f t="shared" si="83"/>
        <v>2.3197516492045045E-2</v>
      </c>
    </row>
    <row r="158" spans="37:77">
      <c r="AK158" s="31">
        <v>36677</v>
      </c>
      <c r="AL158" s="6">
        <v>212242</v>
      </c>
      <c r="AM158" s="6">
        <f t="shared" si="68"/>
        <v>224</v>
      </c>
      <c r="AN158" s="6">
        <f t="shared" si="69"/>
        <v>4815</v>
      </c>
      <c r="AO158" s="32">
        <f t="shared" si="70"/>
        <v>2.3212985773308104E-2</v>
      </c>
      <c r="AP158" s="32"/>
      <c r="AQ158" s="31">
        <v>36677</v>
      </c>
      <c r="AR158" s="6">
        <v>142388</v>
      </c>
      <c r="AS158" s="6">
        <f t="shared" si="71"/>
        <v>-363</v>
      </c>
      <c r="AT158" s="6">
        <f t="shared" si="72"/>
        <v>3281</v>
      </c>
      <c r="AU158" s="32">
        <f t="shared" si="73"/>
        <v>2.3586160293874503E-2</v>
      </c>
      <c r="AV158" s="32"/>
      <c r="AW158" s="31">
        <v>36677</v>
      </c>
      <c r="AX158" s="6">
        <v>67.099999999999994</v>
      </c>
      <c r="AY158" s="46">
        <f t="shared" si="67"/>
        <v>0.67087569849511408</v>
      </c>
      <c r="AZ158" s="34"/>
      <c r="BA158" s="31">
        <v>36677</v>
      </c>
      <c r="BB158" s="35">
        <v>136630</v>
      </c>
      <c r="BC158" s="15">
        <f t="shared" si="74"/>
        <v>-640</v>
      </c>
      <c r="BD158" s="36">
        <f t="shared" si="75"/>
        <v>3319</v>
      </c>
      <c r="BE158" s="32">
        <f t="shared" si="76"/>
        <v>2.4896670192257275E-2</v>
      </c>
      <c r="BF158" s="72">
        <f t="shared" si="77"/>
        <v>2.0009728585563269E-2</v>
      </c>
      <c r="BG158" s="32"/>
      <c r="BH158" s="31">
        <v>36677</v>
      </c>
      <c r="BI158" s="35">
        <v>5758</v>
      </c>
      <c r="BJ158" s="35">
        <f t="shared" si="78"/>
        <v>277</v>
      </c>
      <c r="BK158" s="35">
        <f t="shared" si="79"/>
        <v>-38</v>
      </c>
      <c r="BL158" s="32">
        <f t="shared" si="80"/>
        <v>-6.5562456866804508E-3</v>
      </c>
      <c r="BM158" s="32"/>
      <c r="BN158" s="31">
        <v>36677</v>
      </c>
      <c r="BO158" s="38">
        <v>4</v>
      </c>
      <c r="BP158" s="38"/>
      <c r="BU158" s="31">
        <v>36677</v>
      </c>
      <c r="BV158" s="6">
        <v>131886</v>
      </c>
      <c r="BW158" s="6">
        <f t="shared" si="81"/>
        <v>224</v>
      </c>
      <c r="BX158" s="35">
        <f t="shared" si="82"/>
        <v>3302</v>
      </c>
      <c r="BY158" s="32">
        <f t="shared" si="83"/>
        <v>2.5679711317115661E-2</v>
      </c>
    </row>
    <row r="159" spans="37:77">
      <c r="AK159" s="31">
        <v>36646</v>
      </c>
      <c r="AL159" s="6">
        <v>212018</v>
      </c>
      <c r="AM159" s="6">
        <f t="shared" si="68"/>
        <v>246</v>
      </c>
      <c r="AN159" s="6">
        <f t="shared" si="69"/>
        <v>4782</v>
      </c>
      <c r="AO159" s="32">
        <f t="shared" si="70"/>
        <v>2.3075141384701459E-2</v>
      </c>
      <c r="AP159" s="32"/>
      <c r="AQ159" s="31">
        <v>36646</v>
      </c>
      <c r="AR159" s="6">
        <v>142751</v>
      </c>
      <c r="AS159" s="6">
        <f t="shared" si="71"/>
        <v>317</v>
      </c>
      <c r="AT159" s="6">
        <f t="shared" si="72"/>
        <v>3792</v>
      </c>
      <c r="AU159" s="32">
        <f t="shared" si="73"/>
        <v>2.7288624702250353E-2</v>
      </c>
      <c r="AV159" s="32"/>
      <c r="AW159" s="31">
        <v>36646</v>
      </c>
      <c r="AX159" s="6">
        <v>67.3</v>
      </c>
      <c r="AY159" s="46">
        <f t="shared" si="67"/>
        <v>0.67329660689186765</v>
      </c>
      <c r="AZ159" s="34"/>
      <c r="BA159" s="31">
        <v>36646</v>
      </c>
      <c r="BB159" s="35">
        <v>137270</v>
      </c>
      <c r="BC159" s="15">
        <f t="shared" si="74"/>
        <v>569</v>
      </c>
      <c r="BD159" s="36">
        <f t="shared" si="75"/>
        <v>4315</v>
      </c>
      <c r="BE159" s="32">
        <f t="shared" si="76"/>
        <v>3.2454589898837982E-2</v>
      </c>
      <c r="BF159" s="72">
        <f t="shared" si="77"/>
        <v>2.2880801949700991E-2</v>
      </c>
      <c r="BG159" s="32"/>
      <c r="BH159" s="31">
        <v>36646</v>
      </c>
      <c r="BI159" s="35">
        <v>5481</v>
      </c>
      <c r="BJ159" s="35">
        <f t="shared" si="78"/>
        <v>-252</v>
      </c>
      <c r="BK159" s="35">
        <f t="shared" si="79"/>
        <v>-523</v>
      </c>
      <c r="BL159" s="32">
        <f t="shared" si="80"/>
        <v>-8.7108594270486339E-2</v>
      </c>
      <c r="BM159" s="32"/>
      <c r="BN159" s="31">
        <v>36646</v>
      </c>
      <c r="BO159" s="38">
        <v>3.8</v>
      </c>
      <c r="BP159" s="38"/>
      <c r="BU159" s="31">
        <v>36646</v>
      </c>
      <c r="BV159" s="6">
        <v>131662</v>
      </c>
      <c r="BW159" s="6">
        <f t="shared" si="81"/>
        <v>288</v>
      </c>
      <c r="BX159" s="35">
        <f t="shared" si="82"/>
        <v>3292</v>
      </c>
      <c r="BY159" s="32">
        <f t="shared" si="83"/>
        <v>2.5644621017371749E-2</v>
      </c>
    </row>
    <row r="160" spans="37:77">
      <c r="AK160" s="31">
        <v>36616</v>
      </c>
      <c r="AL160" s="6">
        <v>211772</v>
      </c>
      <c r="AM160" s="6">
        <f t="shared" si="68"/>
        <v>196</v>
      </c>
      <c r="AN160" s="6">
        <f t="shared" si="69"/>
        <v>4736</v>
      </c>
      <c r="AO160" s="32">
        <f t="shared" si="70"/>
        <v>2.2875248749009813E-2</v>
      </c>
      <c r="AP160" s="32"/>
      <c r="AQ160" s="31">
        <v>36616</v>
      </c>
      <c r="AR160" s="6">
        <v>142434</v>
      </c>
      <c r="AS160" s="6">
        <f t="shared" si="71"/>
        <v>-22</v>
      </c>
      <c r="AT160" s="6">
        <f t="shared" si="72"/>
        <v>3704</v>
      </c>
      <c r="AU160" s="32">
        <f t="shared" si="73"/>
        <v>2.6699344049592844E-2</v>
      </c>
      <c r="AV160" s="32"/>
      <c r="AW160" s="31">
        <v>36616</v>
      </c>
      <c r="AX160" s="6">
        <v>67.3</v>
      </c>
      <c r="AY160" s="46">
        <f t="shared" si="67"/>
        <v>0.67258183329240884</v>
      </c>
      <c r="AZ160" s="34"/>
      <c r="BA160" s="31">
        <v>36616</v>
      </c>
      <c r="BB160" s="35">
        <v>136701</v>
      </c>
      <c r="BC160" s="15">
        <f t="shared" si="74"/>
        <v>103</v>
      </c>
      <c r="BD160" s="36">
        <f t="shared" si="75"/>
        <v>3754</v>
      </c>
      <c r="BE160" s="32">
        <f t="shared" si="76"/>
        <v>2.823681617486673E-2</v>
      </c>
      <c r="BF160" s="72">
        <f t="shared" si="77"/>
        <v>2.2271205188661103E-2</v>
      </c>
      <c r="BG160" s="32"/>
      <c r="BH160" s="31">
        <v>36616</v>
      </c>
      <c r="BI160" s="35">
        <v>5733</v>
      </c>
      <c r="BJ160" s="35">
        <f t="shared" si="78"/>
        <v>-125</v>
      </c>
      <c r="BK160" s="35">
        <f t="shared" si="79"/>
        <v>-50</v>
      </c>
      <c r="BL160" s="32">
        <f t="shared" si="80"/>
        <v>-8.6460314715545161E-3</v>
      </c>
      <c r="BM160" s="32"/>
      <c r="BN160" s="31">
        <v>36616</v>
      </c>
      <c r="BO160" s="38">
        <v>4</v>
      </c>
      <c r="BP160" s="38"/>
      <c r="BU160" s="31">
        <v>36616</v>
      </c>
      <c r="BV160" s="6">
        <v>131374</v>
      </c>
      <c r="BW160" s="6">
        <f t="shared" si="81"/>
        <v>471</v>
      </c>
      <c r="BX160" s="35">
        <f t="shared" si="82"/>
        <v>3378</v>
      </c>
      <c r="BY160" s="32">
        <f t="shared" si="83"/>
        <v>2.6391449732804162E-2</v>
      </c>
    </row>
    <row r="161" spans="37:77">
      <c r="AK161" s="31">
        <v>36585</v>
      </c>
      <c r="AL161" s="6">
        <v>211576</v>
      </c>
      <c r="AM161" s="6">
        <f t="shared" si="68"/>
        <v>166</v>
      </c>
      <c r="AN161" s="6">
        <f t="shared" si="69"/>
        <v>4703</v>
      </c>
      <c r="AO161" s="32">
        <f t="shared" si="70"/>
        <v>2.2733754525723571E-2</v>
      </c>
      <c r="AP161" s="32"/>
      <c r="AQ161" s="31">
        <v>36585</v>
      </c>
      <c r="AR161" s="6">
        <v>142456</v>
      </c>
      <c r="AS161" s="6">
        <f t="shared" si="71"/>
        <v>189</v>
      </c>
      <c r="AT161" s="6">
        <f t="shared" si="72"/>
        <v>3489</v>
      </c>
      <c r="AU161" s="32">
        <f t="shared" si="73"/>
        <v>2.5106680003166293E-2</v>
      </c>
      <c r="AV161" s="32"/>
      <c r="AW161" s="31">
        <v>36585</v>
      </c>
      <c r="AX161" s="6">
        <v>67.3</v>
      </c>
      <c r="AY161" s="46">
        <f t="shared" si="67"/>
        <v>0.67330888191477289</v>
      </c>
      <c r="AZ161" s="34"/>
      <c r="BA161" s="31">
        <v>36585</v>
      </c>
      <c r="BB161" s="35">
        <v>136598</v>
      </c>
      <c r="BC161" s="15">
        <f t="shared" si="74"/>
        <v>39</v>
      </c>
      <c r="BD161" s="36">
        <f t="shared" si="75"/>
        <v>3742</v>
      </c>
      <c r="BE161" s="32">
        <f t="shared" si="76"/>
        <v>2.8165833684590913E-2</v>
      </c>
      <c r="BF161" s="72">
        <f t="shared" si="77"/>
        <v>2.1915066497894875E-2</v>
      </c>
      <c r="BG161" s="32"/>
      <c r="BH161" s="31">
        <v>36585</v>
      </c>
      <c r="BI161" s="35">
        <v>5858</v>
      </c>
      <c r="BJ161" s="35">
        <f t="shared" si="78"/>
        <v>150</v>
      </c>
      <c r="BK161" s="35">
        <f t="shared" si="79"/>
        <v>-253</v>
      </c>
      <c r="BL161" s="32">
        <f t="shared" si="80"/>
        <v>-4.140075274095889E-2</v>
      </c>
      <c r="BM161" s="32"/>
      <c r="BN161" s="31">
        <v>36585</v>
      </c>
      <c r="BO161" s="38">
        <v>4.0999999999999996</v>
      </c>
      <c r="BP161" s="38"/>
      <c r="BU161" s="31">
        <v>36585</v>
      </c>
      <c r="BV161" s="6">
        <v>130903</v>
      </c>
      <c r="BW161" s="6">
        <f t="shared" si="81"/>
        <v>122</v>
      </c>
      <c r="BX161" s="35">
        <f t="shared" si="82"/>
        <v>3013</v>
      </c>
      <c r="BY161" s="32">
        <f t="shared" si="83"/>
        <v>2.3559308780983557E-2</v>
      </c>
    </row>
    <row r="162" spans="37:77">
      <c r="AK162" s="31">
        <v>36556</v>
      </c>
      <c r="AL162" s="6">
        <v>211410</v>
      </c>
      <c r="AM162" s="6">
        <f t="shared" si="68"/>
        <v>2578</v>
      </c>
      <c r="AN162" s="6">
        <f t="shared" si="69"/>
        <v>4691</v>
      </c>
      <c r="AO162" s="32">
        <f t="shared" si="70"/>
        <v>2.2692640734523595E-2</v>
      </c>
      <c r="AP162" s="32"/>
      <c r="AQ162" s="31">
        <v>36556</v>
      </c>
      <c r="AR162" s="6">
        <v>142267</v>
      </c>
      <c r="AS162" s="6">
        <f t="shared" si="71"/>
        <v>2090</v>
      </c>
      <c r="AT162" s="6">
        <f t="shared" si="72"/>
        <v>3264</v>
      </c>
      <c r="AU162" s="32">
        <f t="shared" si="73"/>
        <v>2.3481507593361206E-2</v>
      </c>
      <c r="AV162" s="32"/>
      <c r="AW162" s="31">
        <v>36556</v>
      </c>
      <c r="AX162" s="6">
        <v>67.3</v>
      </c>
      <c r="AY162" s="46">
        <f t="shared" si="67"/>
        <v>0.6729435693675796</v>
      </c>
      <c r="AZ162" s="34"/>
      <c r="BA162" s="31">
        <v>36556</v>
      </c>
      <c r="BB162" s="35">
        <v>136559</v>
      </c>
      <c r="BC162" s="15">
        <f t="shared" si="74"/>
        <v>2036</v>
      </c>
      <c r="BD162" s="36">
        <f t="shared" si="75"/>
        <v>3532</v>
      </c>
      <c r="BE162" s="32">
        <f t="shared" si="76"/>
        <v>2.6551000924624368E-2</v>
      </c>
      <c r="BF162" s="72">
        <f t="shared" si="77"/>
        <v>2.2076351096462998E-2</v>
      </c>
      <c r="BG162" s="32"/>
      <c r="BH162" s="31">
        <v>36556</v>
      </c>
      <c r="BI162" s="35">
        <v>5708</v>
      </c>
      <c r="BJ162" s="35">
        <f t="shared" si="78"/>
        <v>55</v>
      </c>
      <c r="BK162" s="35">
        <f t="shared" si="79"/>
        <v>-268</v>
      </c>
      <c r="BL162" s="32">
        <f t="shared" si="80"/>
        <v>-4.4846050870147258E-2</v>
      </c>
      <c r="BM162" s="32"/>
      <c r="BN162" s="31">
        <v>36556</v>
      </c>
      <c r="BO162" s="38">
        <v>4</v>
      </c>
      <c r="BP162" s="38"/>
      <c r="BU162" s="31">
        <v>36556</v>
      </c>
      <c r="BV162" s="6">
        <v>130781</v>
      </c>
      <c r="BW162" s="6">
        <f t="shared" si="81"/>
        <v>248</v>
      </c>
      <c r="BX162" s="35">
        <f t="shared" si="82"/>
        <v>3295</v>
      </c>
      <c r="BY162" s="32">
        <f t="shared" si="83"/>
        <v>2.5845975244340513E-2</v>
      </c>
    </row>
    <row r="163" spans="37:77">
      <c r="AK163" s="31">
        <v>36525</v>
      </c>
      <c r="AL163" s="6">
        <v>208832</v>
      </c>
      <c r="AM163" s="6">
        <f t="shared" si="68"/>
        <v>166</v>
      </c>
      <c r="AN163" s="6">
        <f t="shared" si="69"/>
        <v>2562</v>
      </c>
      <c r="AO163" s="32">
        <f t="shared" si="70"/>
        <v>1.2420613758665766E-2</v>
      </c>
      <c r="AP163" s="32"/>
      <c r="AQ163" s="31">
        <v>36525</v>
      </c>
      <c r="AR163" s="6">
        <v>140177</v>
      </c>
      <c r="AS163" s="6">
        <f t="shared" si="71"/>
        <v>152</v>
      </c>
      <c r="AT163" s="6">
        <f t="shared" si="72"/>
        <v>1543</v>
      </c>
      <c r="AU163" s="32">
        <f t="shared" si="73"/>
        <v>1.1130025823391065E-2</v>
      </c>
      <c r="AV163" s="32"/>
      <c r="AW163" s="31">
        <v>36525</v>
      </c>
      <c r="AX163" s="6">
        <v>67.099999999999994</v>
      </c>
      <c r="AY163" s="46">
        <f t="shared" si="67"/>
        <v>0.67124291296353045</v>
      </c>
      <c r="AZ163" s="34"/>
      <c r="BA163" s="31">
        <v>36525</v>
      </c>
      <c r="BB163" s="35">
        <v>134523</v>
      </c>
      <c r="BC163" s="15">
        <f t="shared" si="74"/>
        <v>214</v>
      </c>
      <c r="BD163" s="36">
        <f t="shared" si="75"/>
        <v>1921</v>
      </c>
      <c r="BE163" s="32">
        <f t="shared" si="76"/>
        <v>1.448696098098079E-2</v>
      </c>
      <c r="BF163" s="72">
        <f t="shared" si="77"/>
        <v>1.4601204378796862E-2</v>
      </c>
      <c r="BG163" s="32"/>
      <c r="BH163" s="31">
        <v>36525</v>
      </c>
      <c r="BI163" s="35">
        <v>5653</v>
      </c>
      <c r="BJ163" s="35">
        <f t="shared" si="78"/>
        <v>-63</v>
      </c>
      <c r="BK163" s="35">
        <f t="shared" si="79"/>
        <v>-379</v>
      </c>
      <c r="BL163" s="32">
        <f t="shared" si="80"/>
        <v>-6.2831564986737365E-2</v>
      </c>
      <c r="BM163" s="32"/>
      <c r="BN163" s="31">
        <v>36525</v>
      </c>
      <c r="BO163" s="38">
        <v>4</v>
      </c>
      <c r="BP163" s="38"/>
      <c r="BU163" s="31">
        <v>36525</v>
      </c>
      <c r="BV163" s="6">
        <v>130533</v>
      </c>
      <c r="BW163" s="6">
        <f t="shared" si="81"/>
        <v>298</v>
      </c>
      <c r="BX163" s="35">
        <f t="shared" si="82"/>
        <v>3174</v>
      </c>
      <c r="BY163" s="32">
        <f t="shared" si="83"/>
        <v>2.4921678091065491E-2</v>
      </c>
    </row>
    <row r="164" spans="37:77">
      <c r="AK164" s="31">
        <v>36494</v>
      </c>
      <c r="AL164" s="6">
        <v>208666</v>
      </c>
      <c r="AM164" s="6">
        <f t="shared" si="68"/>
        <v>183</v>
      </c>
      <c r="AN164" s="6">
        <f t="shared" si="69"/>
        <v>2562</v>
      </c>
      <c r="AO164" s="32">
        <f t="shared" si="70"/>
        <v>1.243061755230368E-2</v>
      </c>
      <c r="AP164" s="32"/>
      <c r="AQ164" s="31">
        <v>36494</v>
      </c>
      <c r="AR164" s="6">
        <v>140025</v>
      </c>
      <c r="AS164" s="6">
        <f t="shared" si="71"/>
        <v>254</v>
      </c>
      <c r="AT164" s="6">
        <f t="shared" si="72"/>
        <v>1644</v>
      </c>
      <c r="AU164" s="32">
        <f t="shared" si="73"/>
        <v>1.1880243675070901E-2</v>
      </c>
      <c r="AV164" s="32"/>
      <c r="AW164" s="31">
        <v>36494</v>
      </c>
      <c r="AX164" s="6">
        <v>67.099999999999994</v>
      </c>
      <c r="AY164" s="46">
        <f t="shared" si="67"/>
        <v>0.67104846980341792</v>
      </c>
      <c r="AZ164" s="34"/>
      <c r="BA164" s="31">
        <v>36494</v>
      </c>
      <c r="BB164" s="35">
        <v>134309</v>
      </c>
      <c r="BC164" s="15">
        <f t="shared" si="74"/>
        <v>316</v>
      </c>
      <c r="BD164" s="36">
        <f t="shared" si="75"/>
        <v>2029</v>
      </c>
      <c r="BE164" s="32">
        <f t="shared" si="76"/>
        <v>1.5338675536740176E-2</v>
      </c>
      <c r="BF164" s="72">
        <f t="shared" si="77"/>
        <v>1.389575430683454E-2</v>
      </c>
      <c r="BG164" s="32"/>
      <c r="BH164" s="31">
        <v>36494</v>
      </c>
      <c r="BI164" s="35">
        <v>5716</v>
      </c>
      <c r="BJ164" s="35">
        <f t="shared" si="78"/>
        <v>-62</v>
      </c>
      <c r="BK164" s="35">
        <f t="shared" si="79"/>
        <v>-384</v>
      </c>
      <c r="BL164" s="32">
        <f t="shared" si="80"/>
        <v>-6.295081967213112E-2</v>
      </c>
      <c r="BM164" s="32"/>
      <c r="BN164" s="31">
        <v>36494</v>
      </c>
      <c r="BO164" s="38">
        <v>4.0999999999999996</v>
      </c>
      <c r="BP164" s="38"/>
      <c r="BU164" s="31">
        <v>36494</v>
      </c>
      <c r="BV164" s="6">
        <v>130235</v>
      </c>
      <c r="BW164" s="6">
        <f t="shared" si="81"/>
        <v>293</v>
      </c>
      <c r="BX164" s="35">
        <f t="shared" si="82"/>
        <v>3220</v>
      </c>
      <c r="BY164" s="32">
        <f t="shared" si="83"/>
        <v>2.5351336456324036E-2</v>
      </c>
    </row>
    <row r="165" spans="37:77">
      <c r="AK165" s="31">
        <v>36464</v>
      </c>
      <c r="AL165" s="6">
        <v>208483</v>
      </c>
      <c r="AM165" s="6">
        <f t="shared" si="68"/>
        <v>218</v>
      </c>
      <c r="AN165" s="6">
        <f t="shared" si="69"/>
        <v>2564</v>
      </c>
      <c r="AO165" s="32">
        <f t="shared" si="70"/>
        <v>1.245149791908462E-2</v>
      </c>
      <c r="AP165" s="32"/>
      <c r="AQ165" s="31">
        <v>36464</v>
      </c>
      <c r="AR165" s="6">
        <v>139771</v>
      </c>
      <c r="AS165" s="6">
        <f t="shared" si="71"/>
        <v>149</v>
      </c>
      <c r="AT165" s="6">
        <f t="shared" si="72"/>
        <v>1492</v>
      </c>
      <c r="AU165" s="32">
        <f t="shared" si="73"/>
        <v>1.0789780082297362E-2</v>
      </c>
      <c r="AV165" s="32"/>
      <c r="AW165" s="31">
        <v>36464</v>
      </c>
      <c r="AX165" s="6">
        <v>67</v>
      </c>
      <c r="AY165" s="46">
        <f t="shared" si="67"/>
        <v>0.67041917086764868</v>
      </c>
      <c r="AZ165" s="34"/>
      <c r="BA165" s="31">
        <v>36464</v>
      </c>
      <c r="BB165" s="35">
        <v>133993</v>
      </c>
      <c r="BC165" s="15">
        <f t="shared" si="74"/>
        <v>286</v>
      </c>
      <c r="BD165" s="36">
        <f t="shared" si="75"/>
        <v>1994</v>
      </c>
      <c r="BE165" s="32">
        <f t="shared" si="76"/>
        <v>1.510617504678069E-2</v>
      </c>
      <c r="BF165" s="72">
        <f t="shared" si="77"/>
        <v>1.4543462315023459E-2</v>
      </c>
      <c r="BG165" s="32"/>
      <c r="BH165" s="31">
        <v>36464</v>
      </c>
      <c r="BI165" s="35">
        <v>5778</v>
      </c>
      <c r="BJ165" s="35">
        <f t="shared" si="78"/>
        <v>-137</v>
      </c>
      <c r="BK165" s="35">
        <f t="shared" si="79"/>
        <v>-502</v>
      </c>
      <c r="BL165" s="32">
        <f t="shared" si="80"/>
        <v>-7.9936305732484114E-2</v>
      </c>
      <c r="BM165" s="32"/>
      <c r="BN165" s="31">
        <v>36464</v>
      </c>
      <c r="BO165" s="38">
        <v>4.0999999999999996</v>
      </c>
      <c r="BP165" s="38"/>
      <c r="BU165" s="31">
        <v>36464</v>
      </c>
      <c r="BV165" s="6">
        <v>129942</v>
      </c>
      <c r="BW165" s="6">
        <f t="shared" si="81"/>
        <v>405</v>
      </c>
      <c r="BX165" s="35">
        <f t="shared" si="82"/>
        <v>3207</v>
      </c>
      <c r="BY165" s="32">
        <f t="shared" si="83"/>
        <v>2.5304769795241988E-2</v>
      </c>
    </row>
    <row r="166" spans="37:77">
      <c r="AK166" s="31">
        <v>36433</v>
      </c>
      <c r="AL166" s="6">
        <v>208265</v>
      </c>
      <c r="AM166" s="6">
        <f t="shared" si="68"/>
        <v>227</v>
      </c>
      <c r="AN166" s="6">
        <f t="shared" si="69"/>
        <v>2566</v>
      </c>
      <c r="AO166" s="32">
        <f t="shared" si="70"/>
        <v>1.2474538038590444E-2</v>
      </c>
      <c r="AP166" s="32"/>
      <c r="AQ166" s="31">
        <v>36433</v>
      </c>
      <c r="AR166" s="6">
        <v>139622</v>
      </c>
      <c r="AS166" s="6">
        <f t="shared" si="71"/>
        <v>192</v>
      </c>
      <c r="AT166" s="6">
        <f t="shared" si="72"/>
        <v>1336</v>
      </c>
      <c r="AU166" s="32">
        <f t="shared" si="73"/>
        <v>9.6611370637664784E-3</v>
      </c>
      <c r="AV166" s="32"/>
      <c r="AW166" s="31">
        <v>36433</v>
      </c>
      <c r="AX166" s="6">
        <v>67</v>
      </c>
      <c r="AY166" s="46">
        <f t="shared" si="67"/>
        <v>0.6704054930017046</v>
      </c>
      <c r="AZ166" s="34"/>
      <c r="BA166" s="31">
        <v>36433</v>
      </c>
      <c r="BB166" s="35">
        <v>133707</v>
      </c>
      <c r="BC166" s="15">
        <f t="shared" si="74"/>
        <v>116</v>
      </c>
      <c r="BD166" s="36">
        <f t="shared" si="75"/>
        <v>1721</v>
      </c>
      <c r="BE166" s="32">
        <f t="shared" si="76"/>
        <v>1.3039261739881569E-2</v>
      </c>
      <c r="BF166" s="72">
        <f t="shared" si="77"/>
        <v>1.4083909936846384E-2</v>
      </c>
      <c r="BG166" s="32"/>
      <c r="BH166" s="31">
        <v>36433</v>
      </c>
      <c r="BI166" s="35">
        <v>5915</v>
      </c>
      <c r="BJ166" s="35">
        <f t="shared" si="78"/>
        <v>77</v>
      </c>
      <c r="BK166" s="35">
        <f t="shared" si="79"/>
        <v>-385</v>
      </c>
      <c r="BL166" s="32">
        <f t="shared" si="80"/>
        <v>-6.1111111111111116E-2</v>
      </c>
      <c r="BM166" s="32"/>
      <c r="BN166" s="31">
        <v>36433</v>
      </c>
      <c r="BO166" s="38">
        <v>4.2</v>
      </c>
      <c r="BP166" s="38"/>
      <c r="BU166" s="31">
        <v>36433</v>
      </c>
      <c r="BV166" s="6">
        <v>129537</v>
      </c>
      <c r="BW166" s="6">
        <f t="shared" si="81"/>
        <v>204</v>
      </c>
      <c r="BX166" s="35">
        <f t="shared" si="82"/>
        <v>2996</v>
      </c>
      <c r="BY166" s="32">
        <f t="shared" si="83"/>
        <v>2.367612078298742E-2</v>
      </c>
    </row>
    <row r="167" spans="37:77">
      <c r="AK167" s="31">
        <v>36403</v>
      </c>
      <c r="AL167" s="6">
        <v>208038</v>
      </c>
      <c r="AM167" s="6">
        <f t="shared" si="68"/>
        <v>210</v>
      </c>
      <c r="AN167" s="6">
        <f t="shared" si="69"/>
        <v>2559</v>
      </c>
      <c r="AO167" s="32">
        <f t="shared" si="70"/>
        <v>1.245382739842027E-2</v>
      </c>
      <c r="AP167" s="32"/>
      <c r="AQ167" s="31">
        <v>36403</v>
      </c>
      <c r="AR167" s="6">
        <v>139430</v>
      </c>
      <c r="AS167" s="6">
        <f t="shared" si="71"/>
        <v>-9</v>
      </c>
      <c r="AT167" s="6">
        <f t="shared" si="72"/>
        <v>1860</v>
      </c>
      <c r="AU167" s="32">
        <f t="shared" si="73"/>
        <v>1.3520389619829931E-2</v>
      </c>
      <c r="AV167" s="32"/>
      <c r="AW167" s="31">
        <v>36403</v>
      </c>
      <c r="AX167" s="6">
        <v>67</v>
      </c>
      <c r="AY167" s="46">
        <f t="shared" si="67"/>
        <v>0.67021409550178335</v>
      </c>
      <c r="AZ167" s="34"/>
      <c r="BA167" s="31">
        <v>36403</v>
      </c>
      <c r="BB167" s="35">
        <v>133591</v>
      </c>
      <c r="BC167" s="15">
        <f t="shared" si="74"/>
        <v>177</v>
      </c>
      <c r="BD167" s="36">
        <f t="shared" si="75"/>
        <v>2201</v>
      </c>
      <c r="BE167" s="32">
        <f t="shared" si="76"/>
        <v>1.6751655377121644E-2</v>
      </c>
      <c r="BF167" s="72">
        <f t="shared" si="77"/>
        <v>1.3683111743633458E-2</v>
      </c>
      <c r="BG167" s="32"/>
      <c r="BH167" s="31">
        <v>36403</v>
      </c>
      <c r="BI167" s="35">
        <v>5838</v>
      </c>
      <c r="BJ167" s="35">
        <f t="shared" si="78"/>
        <v>-187</v>
      </c>
      <c r="BK167" s="35">
        <f t="shared" si="79"/>
        <v>-341</v>
      </c>
      <c r="BL167" s="32">
        <f t="shared" si="80"/>
        <v>-5.5186923450396552E-2</v>
      </c>
      <c r="BM167" s="32"/>
      <c r="BN167" s="31">
        <v>36403</v>
      </c>
      <c r="BO167" s="38">
        <v>4.2</v>
      </c>
      <c r="BP167" s="38"/>
      <c r="BU167" s="31">
        <v>36403</v>
      </c>
      <c r="BV167" s="6">
        <v>129333</v>
      </c>
      <c r="BW167" s="6">
        <f t="shared" si="81"/>
        <v>193</v>
      </c>
      <c r="BX167" s="35">
        <f t="shared" si="82"/>
        <v>3011</v>
      </c>
      <c r="BY167" s="32">
        <f t="shared" si="83"/>
        <v>2.3835911401022702E-2</v>
      </c>
    </row>
    <row r="168" spans="37:77">
      <c r="AK168" s="31">
        <v>36372</v>
      </c>
      <c r="AL168" s="6">
        <v>207828</v>
      </c>
      <c r="AM168" s="6">
        <f t="shared" si="68"/>
        <v>196</v>
      </c>
      <c r="AN168" s="6">
        <f t="shared" si="69"/>
        <v>2558</v>
      </c>
      <c r="AO168" s="32">
        <f t="shared" si="70"/>
        <v>1.246163589418825E-2</v>
      </c>
      <c r="AP168" s="32"/>
      <c r="AQ168" s="31">
        <v>36372</v>
      </c>
      <c r="AR168" s="6">
        <v>139439</v>
      </c>
      <c r="AS168" s="6">
        <f t="shared" si="71"/>
        <v>110</v>
      </c>
      <c r="AT168" s="6">
        <f t="shared" si="72"/>
        <v>1851</v>
      </c>
      <c r="AU168" s="32">
        <f t="shared" si="73"/>
        <v>1.3453208128615834E-2</v>
      </c>
      <c r="AV168" s="32"/>
      <c r="AW168" s="31">
        <v>36372</v>
      </c>
      <c r="AX168" s="6">
        <v>67.099999999999994</v>
      </c>
      <c r="AY168" s="46">
        <f t="shared" si="67"/>
        <v>0.67093461901187523</v>
      </c>
      <c r="AZ168" s="34"/>
      <c r="BA168" s="31">
        <v>36372</v>
      </c>
      <c r="BB168" s="35">
        <v>133414</v>
      </c>
      <c r="BC168" s="15">
        <f t="shared" si="74"/>
        <v>36</v>
      </c>
      <c r="BD168" s="36">
        <f t="shared" si="75"/>
        <v>2085</v>
      </c>
      <c r="BE168" s="32">
        <f t="shared" si="76"/>
        <v>1.5876158350402347E-2</v>
      </c>
      <c r="BF168" s="72">
        <f t="shared" si="77"/>
        <v>1.3742180175031704E-2</v>
      </c>
      <c r="BG168" s="32"/>
      <c r="BH168" s="31">
        <v>36372</v>
      </c>
      <c r="BI168" s="35">
        <v>6025</v>
      </c>
      <c r="BJ168" s="35">
        <f t="shared" si="78"/>
        <v>74</v>
      </c>
      <c r="BK168" s="35">
        <f t="shared" si="79"/>
        <v>-234</v>
      </c>
      <c r="BL168" s="32">
        <f t="shared" si="80"/>
        <v>-3.7386163923949556E-2</v>
      </c>
      <c r="BM168" s="32"/>
      <c r="BN168" s="31">
        <v>36372</v>
      </c>
      <c r="BO168" s="38">
        <v>4.3</v>
      </c>
      <c r="BP168" s="38"/>
      <c r="BU168" s="31">
        <v>36372</v>
      </c>
      <c r="BV168" s="6">
        <v>129140</v>
      </c>
      <c r="BW168" s="6">
        <f t="shared" si="81"/>
        <v>290</v>
      </c>
      <c r="BX168" s="35">
        <f t="shared" si="82"/>
        <v>3171</v>
      </c>
      <c r="BY168" s="32">
        <f t="shared" si="83"/>
        <v>2.5172859989362362E-2</v>
      </c>
    </row>
    <row r="169" spans="37:77">
      <c r="AK169" s="31">
        <v>36341</v>
      </c>
      <c r="AL169" s="6">
        <v>207632</v>
      </c>
      <c r="AM169" s="6">
        <f t="shared" si="68"/>
        <v>205</v>
      </c>
      <c r="AN169" s="6">
        <f t="shared" si="69"/>
        <v>2547</v>
      </c>
      <c r="AO169" s="32">
        <f t="shared" si="70"/>
        <v>1.2419240802594045E-2</v>
      </c>
      <c r="AP169" s="32"/>
      <c r="AQ169" s="31">
        <v>36341</v>
      </c>
      <c r="AR169" s="6">
        <v>139329</v>
      </c>
      <c r="AS169" s="6">
        <f t="shared" si="71"/>
        <v>222</v>
      </c>
      <c r="AT169" s="6">
        <f t="shared" si="72"/>
        <v>1874</v>
      </c>
      <c r="AU169" s="32">
        <f t="shared" si="73"/>
        <v>1.3633552799097837E-2</v>
      </c>
      <c r="AV169" s="32"/>
      <c r="AW169" s="31">
        <v>36341</v>
      </c>
      <c r="AX169" s="6">
        <v>67.099999999999994</v>
      </c>
      <c r="AY169" s="46">
        <f t="shared" si="67"/>
        <v>0.67103818293904605</v>
      </c>
      <c r="AZ169" s="34"/>
      <c r="BA169" s="31">
        <v>36341</v>
      </c>
      <c r="BB169" s="35">
        <v>133378</v>
      </c>
      <c r="BC169" s="15">
        <f t="shared" si="74"/>
        <v>67</v>
      </c>
      <c r="BD169" s="36">
        <f t="shared" si="75"/>
        <v>2134</v>
      </c>
      <c r="BE169" s="32">
        <f t="shared" si="76"/>
        <v>1.6259790923775608E-2</v>
      </c>
      <c r="BF169" s="72">
        <f t="shared" si="77"/>
        <v>1.5208064410671573E-2</v>
      </c>
      <c r="BG169" s="32"/>
      <c r="BH169" s="31">
        <v>36341</v>
      </c>
      <c r="BI169" s="35">
        <v>5951</v>
      </c>
      <c r="BJ169" s="35">
        <f t="shared" si="78"/>
        <v>155</v>
      </c>
      <c r="BK169" s="35">
        <f t="shared" si="79"/>
        <v>-261</v>
      </c>
      <c r="BL169" s="32">
        <f t="shared" si="80"/>
        <v>-4.201545396007722E-2</v>
      </c>
      <c r="BM169" s="32"/>
      <c r="BN169" s="31">
        <v>36341</v>
      </c>
      <c r="BO169" s="38">
        <v>4.3</v>
      </c>
      <c r="BP169" s="38"/>
      <c r="BU169" s="31">
        <v>36341</v>
      </c>
      <c r="BV169" s="6">
        <v>128850</v>
      </c>
      <c r="BW169" s="6">
        <f t="shared" si="81"/>
        <v>266</v>
      </c>
      <c r="BX169" s="35">
        <f t="shared" si="82"/>
        <v>2999</v>
      </c>
      <c r="BY169" s="32">
        <f t="shared" si="83"/>
        <v>2.3829766946627418E-2</v>
      </c>
    </row>
    <row r="170" spans="37:77">
      <c r="AK170" s="31">
        <v>36311</v>
      </c>
      <c r="AL170" s="6">
        <v>207427</v>
      </c>
      <c r="AM170" s="6">
        <f t="shared" si="68"/>
        <v>191</v>
      </c>
      <c r="AN170" s="6">
        <f t="shared" si="69"/>
        <v>2528</v>
      </c>
      <c r="AO170" s="32">
        <f t="shared" si="70"/>
        <v>1.233778593355761E-2</v>
      </c>
      <c r="AP170" s="32"/>
      <c r="AQ170" s="31">
        <v>36311</v>
      </c>
      <c r="AR170" s="6">
        <v>139107</v>
      </c>
      <c r="AS170" s="6">
        <f t="shared" si="71"/>
        <v>148</v>
      </c>
      <c r="AT170" s="6">
        <f t="shared" si="72"/>
        <v>1735</v>
      </c>
      <c r="AU170" s="32">
        <f t="shared" si="73"/>
        <v>1.2629939143347979E-2</v>
      </c>
      <c r="AV170" s="32"/>
      <c r="AW170" s="31">
        <v>36311</v>
      </c>
      <c r="AX170" s="6">
        <v>67.099999999999994</v>
      </c>
      <c r="AY170" s="46">
        <f t="shared" si="67"/>
        <v>0.67063111359659056</v>
      </c>
      <c r="AZ170" s="34"/>
      <c r="BA170" s="31">
        <v>36311</v>
      </c>
      <c r="BB170" s="35">
        <v>133311</v>
      </c>
      <c r="BC170" s="15">
        <f t="shared" si="74"/>
        <v>356</v>
      </c>
      <c r="BD170" s="36">
        <f t="shared" si="75"/>
        <v>1986</v>
      </c>
      <c r="BE170" s="32">
        <f t="shared" si="76"/>
        <v>1.5122786978869263E-2</v>
      </c>
      <c r="BF170" s="72">
        <f t="shared" si="77"/>
        <v>1.4748719695947599E-2</v>
      </c>
      <c r="BG170" s="32"/>
      <c r="BH170" s="31">
        <v>36311</v>
      </c>
      <c r="BI170" s="35">
        <v>5796</v>
      </c>
      <c r="BJ170" s="35">
        <f t="shared" si="78"/>
        <v>-208</v>
      </c>
      <c r="BK170" s="35">
        <f t="shared" si="79"/>
        <v>-251</v>
      </c>
      <c r="BL170" s="32">
        <f t="shared" si="80"/>
        <v>-4.1508185877294546E-2</v>
      </c>
      <c r="BM170" s="32"/>
      <c r="BN170" s="31">
        <v>36311</v>
      </c>
      <c r="BO170" s="38">
        <v>4.2</v>
      </c>
      <c r="BP170" s="38"/>
      <c r="BU170" s="31">
        <v>36311</v>
      </c>
      <c r="BV170" s="6">
        <v>128584</v>
      </c>
      <c r="BW170" s="6">
        <f t="shared" si="81"/>
        <v>214</v>
      </c>
      <c r="BX170" s="35">
        <f t="shared" si="82"/>
        <v>2945</v>
      </c>
      <c r="BY170" s="32">
        <f t="shared" si="83"/>
        <v>2.3440173831374089E-2</v>
      </c>
    </row>
    <row r="171" spans="37:77">
      <c r="AK171" s="31">
        <v>36280</v>
      </c>
      <c r="AL171" s="6">
        <v>207236</v>
      </c>
      <c r="AM171" s="6">
        <f t="shared" si="68"/>
        <v>200</v>
      </c>
      <c r="AN171" s="6">
        <f t="shared" si="69"/>
        <v>2505</v>
      </c>
      <c r="AO171" s="32">
        <f t="shared" si="70"/>
        <v>1.2235567647302936E-2</v>
      </c>
      <c r="AP171" s="32"/>
      <c r="AQ171" s="31">
        <v>36280</v>
      </c>
      <c r="AR171" s="6">
        <v>138959</v>
      </c>
      <c r="AS171" s="6">
        <f t="shared" si="71"/>
        <v>229</v>
      </c>
      <c r="AT171" s="6">
        <f t="shared" si="72"/>
        <v>1809</v>
      </c>
      <c r="AU171" s="32">
        <f t="shared" si="73"/>
        <v>1.318993802406121E-2</v>
      </c>
      <c r="AV171" s="32"/>
      <c r="AW171" s="31">
        <v>36280</v>
      </c>
      <c r="AX171" s="6">
        <v>67.099999999999994</v>
      </c>
      <c r="AY171" s="46">
        <f t="shared" si="67"/>
        <v>0.67053504217413962</v>
      </c>
      <c r="AZ171" s="34"/>
      <c r="BA171" s="31">
        <v>36280</v>
      </c>
      <c r="BB171" s="35">
        <v>132955</v>
      </c>
      <c r="BC171" s="15">
        <f t="shared" si="74"/>
        <v>8</v>
      </c>
      <c r="BD171" s="36">
        <f t="shared" si="75"/>
        <v>1746</v>
      </c>
      <c r="BE171" s="32">
        <f t="shared" si="76"/>
        <v>1.3307014000563999E-2</v>
      </c>
      <c r="BF171" s="72">
        <f t="shared" si="77"/>
        <v>1.4652391957267641E-2</v>
      </c>
      <c r="BG171" s="32"/>
      <c r="BH171" s="31">
        <v>36280</v>
      </c>
      <c r="BI171" s="35">
        <v>6004</v>
      </c>
      <c r="BJ171" s="35">
        <f t="shared" si="78"/>
        <v>221</v>
      </c>
      <c r="BK171" s="35">
        <f t="shared" si="79"/>
        <v>63</v>
      </c>
      <c r="BL171" s="32">
        <f t="shared" si="80"/>
        <v>1.0604275374516137E-2</v>
      </c>
      <c r="BM171" s="32"/>
      <c r="BN171" s="31">
        <v>36280</v>
      </c>
      <c r="BO171" s="38">
        <v>4.3</v>
      </c>
      <c r="BP171" s="38"/>
      <c r="BU171" s="31">
        <v>36280</v>
      </c>
      <c r="BV171" s="6">
        <v>128370</v>
      </c>
      <c r="BW171" s="6">
        <f t="shared" si="81"/>
        <v>374</v>
      </c>
      <c r="BX171" s="35">
        <f t="shared" si="82"/>
        <v>3130</v>
      </c>
      <c r="BY171" s="32">
        <f t="shared" si="83"/>
        <v>2.4992015330565387E-2</v>
      </c>
    </row>
    <row r="172" spans="37:77">
      <c r="AK172" s="31">
        <v>36250</v>
      </c>
      <c r="AL172" s="6">
        <v>207036</v>
      </c>
      <c r="AM172" s="6">
        <f t="shared" si="68"/>
        <v>163</v>
      </c>
      <c r="AN172" s="6">
        <f t="shared" si="69"/>
        <v>2490</v>
      </c>
      <c r="AO172" s="32">
        <f t="shared" si="70"/>
        <v>1.2173300871197723E-2</v>
      </c>
      <c r="AP172" s="32"/>
      <c r="AQ172" s="31">
        <v>36250</v>
      </c>
      <c r="AR172" s="6">
        <v>138730</v>
      </c>
      <c r="AS172" s="6">
        <f t="shared" si="71"/>
        <v>-237</v>
      </c>
      <c r="AT172" s="6">
        <f t="shared" si="72"/>
        <v>1494</v>
      </c>
      <c r="AU172" s="32">
        <f t="shared" si="73"/>
        <v>1.0886356349645965E-2</v>
      </c>
      <c r="AV172" s="32"/>
      <c r="AW172" s="31">
        <v>36250</v>
      </c>
      <c r="AX172" s="6">
        <v>67</v>
      </c>
      <c r="AY172" s="46">
        <f t="shared" si="67"/>
        <v>0.67007670163643041</v>
      </c>
      <c r="AZ172" s="34"/>
      <c r="BA172" s="31">
        <v>36250</v>
      </c>
      <c r="BB172" s="35">
        <v>132947</v>
      </c>
      <c r="BC172" s="15">
        <f t="shared" si="74"/>
        <v>91</v>
      </c>
      <c r="BD172" s="36">
        <f t="shared" si="75"/>
        <v>2133</v>
      </c>
      <c r="BE172" s="32">
        <f t="shared" si="76"/>
        <v>1.6305594202455476E-2</v>
      </c>
      <c r="BF172" s="72">
        <f t="shared" si="77"/>
        <v>1.5612588708089348E-2</v>
      </c>
      <c r="BG172" s="32"/>
      <c r="BH172" s="31">
        <v>36250</v>
      </c>
      <c r="BI172" s="35">
        <v>5783</v>
      </c>
      <c r="BJ172" s="35">
        <f t="shared" si="78"/>
        <v>-328</v>
      </c>
      <c r="BK172" s="35">
        <f t="shared" si="79"/>
        <v>-639</v>
      </c>
      <c r="BL172" s="32">
        <f t="shared" si="80"/>
        <v>-9.9501712862036795E-2</v>
      </c>
      <c r="BM172" s="32"/>
      <c r="BN172" s="31">
        <v>36250</v>
      </c>
      <c r="BO172" s="38">
        <v>4.2</v>
      </c>
      <c r="BP172" s="38"/>
      <c r="BU172" s="31">
        <v>36250</v>
      </c>
      <c r="BV172" s="6">
        <v>127996</v>
      </c>
      <c r="BW172" s="6">
        <f t="shared" si="81"/>
        <v>106</v>
      </c>
      <c r="BX172" s="35">
        <f t="shared" si="82"/>
        <v>3034</v>
      </c>
      <c r="BY172" s="32">
        <f t="shared" si="83"/>
        <v>2.4279380931803374E-2</v>
      </c>
    </row>
    <row r="173" spans="37:77">
      <c r="AK173" s="31">
        <v>36219</v>
      </c>
      <c r="AL173" s="6">
        <v>206873</v>
      </c>
      <c r="AM173" s="6">
        <f t="shared" si="68"/>
        <v>154</v>
      </c>
      <c r="AN173" s="6">
        <f t="shared" si="69"/>
        <v>2473</v>
      </c>
      <c r="AO173" s="32">
        <f t="shared" si="70"/>
        <v>1.209882583170252E-2</v>
      </c>
      <c r="AP173" s="32"/>
      <c r="AQ173" s="31">
        <v>36219</v>
      </c>
      <c r="AR173" s="6">
        <v>138967</v>
      </c>
      <c r="AS173" s="6">
        <f t="shared" si="71"/>
        <v>-36</v>
      </c>
      <c r="AT173" s="6">
        <f t="shared" si="72"/>
        <v>1855</v>
      </c>
      <c r="AU173" s="32">
        <f t="shared" si="73"/>
        <v>1.3529085710951572E-2</v>
      </c>
      <c r="AV173" s="32"/>
      <c r="AW173" s="31">
        <v>36219</v>
      </c>
      <c r="AX173" s="6">
        <v>67.2</v>
      </c>
      <c r="AY173" s="46">
        <f t="shared" si="67"/>
        <v>0.67175030090925347</v>
      </c>
      <c r="AZ173" s="34"/>
      <c r="BA173" s="31">
        <v>36219</v>
      </c>
      <c r="BB173" s="35">
        <v>132856</v>
      </c>
      <c r="BC173" s="15">
        <f t="shared" si="74"/>
        <v>-171</v>
      </c>
      <c r="BD173" s="36">
        <f t="shared" si="75"/>
        <v>2049</v>
      </c>
      <c r="BE173" s="32">
        <f t="shared" si="76"/>
        <v>1.5664299311198837E-2</v>
      </c>
      <c r="BF173" s="72">
        <f t="shared" si="77"/>
        <v>1.7610166460226173E-2</v>
      </c>
      <c r="BG173" s="32"/>
      <c r="BH173" s="31">
        <v>36219</v>
      </c>
      <c r="BI173" s="35">
        <v>6111</v>
      </c>
      <c r="BJ173" s="35">
        <f t="shared" si="78"/>
        <v>135</v>
      </c>
      <c r="BK173" s="35">
        <f t="shared" si="79"/>
        <v>-195</v>
      </c>
      <c r="BL173" s="32">
        <f t="shared" si="80"/>
        <v>-3.0922930542340632E-2</v>
      </c>
      <c r="BM173" s="32"/>
      <c r="BN173" s="31">
        <v>36219</v>
      </c>
      <c r="BO173" s="38">
        <v>4.4000000000000004</v>
      </c>
      <c r="BP173" s="38"/>
      <c r="BU173" s="31">
        <v>36219</v>
      </c>
      <c r="BV173" s="6">
        <v>127890</v>
      </c>
      <c r="BW173" s="6">
        <f t="shared" si="81"/>
        <v>404</v>
      </c>
      <c r="BX173" s="35">
        <f t="shared" si="82"/>
        <v>3072</v>
      </c>
      <c r="BY173" s="32">
        <f t="shared" si="83"/>
        <v>2.4611834831514745E-2</v>
      </c>
    </row>
    <row r="174" spans="37:77">
      <c r="AK174" s="31">
        <v>36191</v>
      </c>
      <c r="AL174" s="6">
        <v>206719</v>
      </c>
      <c r="AM174" s="6">
        <f t="shared" si="68"/>
        <v>449</v>
      </c>
      <c r="AN174" s="6">
        <f t="shared" si="69"/>
        <v>2481</v>
      </c>
      <c r="AO174" s="32">
        <f t="shared" si="70"/>
        <v>1.214759251461528E-2</v>
      </c>
      <c r="AP174" s="32"/>
      <c r="AQ174" s="31">
        <v>36191</v>
      </c>
      <c r="AR174" s="6">
        <v>139003</v>
      </c>
      <c r="AS174" s="6">
        <f t="shared" si="71"/>
        <v>369</v>
      </c>
      <c r="AT174" s="6">
        <f t="shared" si="72"/>
        <v>1908</v>
      </c>
      <c r="AU174" s="32">
        <f t="shared" si="73"/>
        <v>1.3917356577555662E-2</v>
      </c>
      <c r="AV174" s="32"/>
      <c r="AW174" s="31">
        <v>36191</v>
      </c>
      <c r="AX174" s="6">
        <v>67.2</v>
      </c>
      <c r="AY174" s="46">
        <f t="shared" si="67"/>
        <v>0.67242488595629812</v>
      </c>
      <c r="AZ174" s="34"/>
      <c r="BA174" s="31">
        <v>36191</v>
      </c>
      <c r="BB174" s="35">
        <v>133027</v>
      </c>
      <c r="BC174" s="15">
        <f t="shared" si="74"/>
        <v>425</v>
      </c>
      <c r="BD174" s="36">
        <f t="shared" si="75"/>
        <v>2301</v>
      </c>
      <c r="BE174" s="32">
        <f t="shared" si="76"/>
        <v>1.7601701268301628E-2</v>
      </c>
      <c r="BF174" s="72">
        <f t="shared" si="77"/>
        <v>1.8263196111087288E-2</v>
      </c>
      <c r="BG174" s="32"/>
      <c r="BH174" s="31">
        <v>36191</v>
      </c>
      <c r="BI174" s="35">
        <v>5976</v>
      </c>
      <c r="BJ174" s="35">
        <f t="shared" si="78"/>
        <v>-56</v>
      </c>
      <c r="BK174" s="35">
        <f t="shared" si="79"/>
        <v>-392</v>
      </c>
      <c r="BL174" s="32">
        <f t="shared" si="80"/>
        <v>-6.1557788944723635E-2</v>
      </c>
      <c r="BM174" s="32"/>
      <c r="BN174" s="31">
        <v>36191</v>
      </c>
      <c r="BO174" s="38">
        <v>4.3</v>
      </c>
      <c r="BP174" s="38"/>
      <c r="BU174" s="31">
        <v>36191</v>
      </c>
      <c r="BV174" s="6">
        <v>127486</v>
      </c>
      <c r="BW174" s="6">
        <f t="shared" si="81"/>
        <v>127</v>
      </c>
      <c r="BX174" s="35">
        <f t="shared" si="82"/>
        <v>2856</v>
      </c>
      <c r="BY174" s="32">
        <f t="shared" si="83"/>
        <v>2.2915830859343567E-2</v>
      </c>
    </row>
    <row r="175" spans="37:77">
      <c r="AK175" s="31">
        <v>36160</v>
      </c>
      <c r="AL175" s="6">
        <v>206270</v>
      </c>
      <c r="AM175" s="6">
        <f t="shared" si="68"/>
        <v>166</v>
      </c>
      <c r="AN175" s="6">
        <f t="shared" si="69"/>
        <v>2172</v>
      </c>
      <c r="AO175" s="32">
        <f t="shared" si="70"/>
        <v>1.0641946515889344E-2</v>
      </c>
      <c r="AP175" s="32"/>
      <c r="AQ175" s="31">
        <v>36160</v>
      </c>
      <c r="AR175" s="6">
        <v>138634</v>
      </c>
      <c r="AS175" s="6">
        <f t="shared" si="71"/>
        <v>253</v>
      </c>
      <c r="AT175" s="6">
        <f t="shared" si="72"/>
        <v>1479</v>
      </c>
      <c r="AU175" s="32">
        <f t="shared" si="73"/>
        <v>1.0783420218001494E-2</v>
      </c>
      <c r="AV175" s="32"/>
      <c r="AW175" s="31">
        <v>36160</v>
      </c>
      <c r="AX175" s="6">
        <v>67.2</v>
      </c>
      <c r="AY175" s="46">
        <f t="shared" si="67"/>
        <v>0.6720996751830125</v>
      </c>
      <c r="AZ175" s="34"/>
      <c r="BA175" s="31">
        <v>36160</v>
      </c>
      <c r="BB175" s="35">
        <v>132602</v>
      </c>
      <c r="BC175" s="15">
        <f t="shared" si="74"/>
        <v>322</v>
      </c>
      <c r="BD175" s="36">
        <f t="shared" si="75"/>
        <v>1923</v>
      </c>
      <c r="BE175" s="32">
        <f t="shared" si="76"/>
        <v>1.4715447776612933E-2</v>
      </c>
      <c r="BF175" s="72">
        <f t="shared" si="77"/>
        <v>1.8381499893311948E-2</v>
      </c>
      <c r="BG175" s="32"/>
      <c r="BH175" s="31">
        <v>36160</v>
      </c>
      <c r="BI175" s="35">
        <v>6032</v>
      </c>
      <c r="BJ175" s="35">
        <f t="shared" si="78"/>
        <v>-68</v>
      </c>
      <c r="BK175" s="35">
        <f t="shared" si="79"/>
        <v>-444</v>
      </c>
      <c r="BL175" s="32">
        <f t="shared" si="80"/>
        <v>-6.8560840024706637E-2</v>
      </c>
      <c r="BM175" s="32"/>
      <c r="BN175" s="31">
        <v>36160</v>
      </c>
      <c r="BO175" s="38">
        <v>4.4000000000000004</v>
      </c>
      <c r="BP175" s="38"/>
      <c r="BU175" s="31">
        <v>36160</v>
      </c>
      <c r="BV175" s="6">
        <v>127359</v>
      </c>
      <c r="BW175" s="6">
        <f t="shared" si="81"/>
        <v>344</v>
      </c>
      <c r="BX175" s="35">
        <f t="shared" si="82"/>
        <v>3002</v>
      </c>
      <c r="BY175" s="32">
        <f t="shared" si="83"/>
        <v>2.4140177070852475E-2</v>
      </c>
    </row>
    <row r="176" spans="37:77">
      <c r="AK176" s="31">
        <v>36129</v>
      </c>
      <c r="AL176" s="6">
        <v>206104</v>
      </c>
      <c r="AM176" s="6">
        <f t="shared" si="68"/>
        <v>185</v>
      </c>
      <c r="AN176" s="6">
        <f t="shared" si="69"/>
        <v>2163</v>
      </c>
      <c r="AO176" s="32">
        <f t="shared" si="70"/>
        <v>1.0606008600526629E-2</v>
      </c>
      <c r="AP176" s="32"/>
      <c r="AQ176" s="31">
        <v>36129</v>
      </c>
      <c r="AR176" s="6">
        <v>138381</v>
      </c>
      <c r="AS176" s="6">
        <f t="shared" si="71"/>
        <v>102</v>
      </c>
      <c r="AT176" s="6">
        <f t="shared" si="72"/>
        <v>1420</v>
      </c>
      <c r="AU176" s="32">
        <f t="shared" si="73"/>
        <v>1.0367914953891999E-2</v>
      </c>
      <c r="AV176" s="32"/>
      <c r="AW176" s="31">
        <v>36129</v>
      </c>
      <c r="AX176" s="6">
        <v>67.099999999999994</v>
      </c>
      <c r="AY176" s="46">
        <f t="shared" si="67"/>
        <v>0.67141346116523692</v>
      </c>
      <c r="AZ176" s="34"/>
      <c r="BA176" s="31">
        <v>36129</v>
      </c>
      <c r="BB176" s="35">
        <v>132280</v>
      </c>
      <c r="BC176" s="15">
        <f t="shared" si="74"/>
        <v>281</v>
      </c>
      <c r="BD176" s="36">
        <f t="shared" si="75"/>
        <v>1627</v>
      </c>
      <c r="BE176" s="32">
        <f t="shared" si="76"/>
        <v>1.2452833076928904E-2</v>
      </c>
      <c r="BF176" s="72">
        <f t="shared" si="77"/>
        <v>1.7504406066604639E-2</v>
      </c>
      <c r="BG176" s="32"/>
      <c r="BH176" s="31">
        <v>36129</v>
      </c>
      <c r="BI176" s="35">
        <v>6100</v>
      </c>
      <c r="BJ176" s="35">
        <f t="shared" si="78"/>
        <v>-180</v>
      </c>
      <c r="BK176" s="35">
        <f t="shared" si="79"/>
        <v>-208</v>
      </c>
      <c r="BL176" s="32">
        <f t="shared" si="80"/>
        <v>-3.2974001268230801E-2</v>
      </c>
      <c r="BM176" s="32"/>
      <c r="BN176" s="31">
        <v>36129</v>
      </c>
      <c r="BO176" s="38">
        <v>4.4000000000000004</v>
      </c>
      <c r="BP176" s="38"/>
      <c r="BU176" s="31">
        <v>36129</v>
      </c>
      <c r="BV176" s="6">
        <v>127015</v>
      </c>
      <c r="BW176" s="6">
        <f t="shared" si="81"/>
        <v>280</v>
      </c>
      <c r="BX176" s="35">
        <f t="shared" si="82"/>
        <v>2958</v>
      </c>
      <c r="BY176" s="32">
        <f t="shared" si="83"/>
        <v>2.3843878217271186E-2</v>
      </c>
    </row>
    <row r="177" spans="37:77">
      <c r="AK177" s="31">
        <v>36099</v>
      </c>
      <c r="AL177" s="6">
        <v>205919</v>
      </c>
      <c r="AM177" s="6">
        <f t="shared" si="68"/>
        <v>220</v>
      </c>
      <c r="AN177" s="6">
        <f t="shared" si="69"/>
        <v>2152</v>
      </c>
      <c r="AO177" s="32">
        <f t="shared" si="70"/>
        <v>1.0561082020150492E-2</v>
      </c>
      <c r="AP177" s="32"/>
      <c r="AQ177" s="31">
        <v>36099</v>
      </c>
      <c r="AR177" s="6">
        <v>138279</v>
      </c>
      <c r="AS177" s="6">
        <f t="shared" si="71"/>
        <v>-7</v>
      </c>
      <c r="AT177" s="6">
        <f t="shared" si="72"/>
        <v>1646</v>
      </c>
      <c r="AU177" s="32">
        <f t="shared" si="73"/>
        <v>1.2046870082630168E-2</v>
      </c>
      <c r="AV177" s="32"/>
      <c r="AW177" s="31">
        <v>36099</v>
      </c>
      <c r="AX177" s="6">
        <v>67.2</v>
      </c>
      <c r="AY177" s="46">
        <f t="shared" si="67"/>
        <v>0.67152132634676742</v>
      </c>
      <c r="AZ177" s="34"/>
      <c r="BA177" s="31">
        <v>36099</v>
      </c>
      <c r="BB177" s="35">
        <v>131999</v>
      </c>
      <c r="BC177" s="15">
        <f t="shared" si="74"/>
        <v>13</v>
      </c>
      <c r="BD177" s="36">
        <f t="shared" si="75"/>
        <v>1820</v>
      </c>
      <c r="BE177" s="32">
        <f t="shared" si="76"/>
        <v>1.3980749583266228E-2</v>
      </c>
      <c r="BF177" s="72">
        <f t="shared" si="77"/>
        <v>1.593947167176446E-2</v>
      </c>
      <c r="BG177" s="32"/>
      <c r="BH177" s="31">
        <v>36099</v>
      </c>
      <c r="BI177" s="35">
        <v>6280</v>
      </c>
      <c r="BJ177" s="35">
        <f t="shared" si="78"/>
        <v>-20</v>
      </c>
      <c r="BK177" s="35">
        <f t="shared" si="79"/>
        <v>-174</v>
      </c>
      <c r="BL177" s="32">
        <f t="shared" si="80"/>
        <v>-2.6960024790827375E-2</v>
      </c>
      <c r="BM177" s="32"/>
      <c r="BN177" s="31">
        <v>36099</v>
      </c>
      <c r="BO177" s="38">
        <v>4.5</v>
      </c>
      <c r="BP177" s="38"/>
      <c r="BU177" s="31">
        <v>36099</v>
      </c>
      <c r="BV177" s="6">
        <v>126735</v>
      </c>
      <c r="BW177" s="6">
        <f t="shared" si="81"/>
        <v>194</v>
      </c>
      <c r="BX177" s="35">
        <f t="shared" si="82"/>
        <v>2978</v>
      </c>
      <c r="BY177" s="32">
        <f t="shared" si="83"/>
        <v>2.4063285309113835E-2</v>
      </c>
    </row>
    <row r="178" spans="37:77">
      <c r="AK178" s="31">
        <v>36068</v>
      </c>
      <c r="AL178" s="6">
        <v>205699</v>
      </c>
      <c r="AM178" s="6">
        <f t="shared" si="68"/>
        <v>220</v>
      </c>
      <c r="AN178" s="6">
        <f t="shared" si="69"/>
        <v>2129</v>
      </c>
      <c r="AO178" s="32">
        <f t="shared" si="70"/>
        <v>1.0458319005747452E-2</v>
      </c>
      <c r="AP178" s="32"/>
      <c r="AQ178" s="31">
        <v>36068</v>
      </c>
      <c r="AR178" s="6">
        <v>138286</v>
      </c>
      <c r="AS178" s="6">
        <f t="shared" si="71"/>
        <v>716</v>
      </c>
      <c r="AT178" s="6">
        <f t="shared" si="72"/>
        <v>1611</v>
      </c>
      <c r="AU178" s="32">
        <f t="shared" si="73"/>
        <v>1.1787086153283388E-2</v>
      </c>
      <c r="AV178" s="32"/>
      <c r="AW178" s="31">
        <v>36068</v>
      </c>
      <c r="AX178" s="6">
        <v>67.2</v>
      </c>
      <c r="AY178" s="46">
        <f t="shared" si="67"/>
        <v>0.67227356477182676</v>
      </c>
      <c r="AZ178" s="34"/>
      <c r="BA178" s="31">
        <v>36068</v>
      </c>
      <c r="BB178" s="35">
        <v>131986</v>
      </c>
      <c r="BC178" s="15">
        <f t="shared" si="74"/>
        <v>596</v>
      </c>
      <c r="BD178" s="36">
        <f t="shared" si="75"/>
        <v>1967</v>
      </c>
      <c r="BE178" s="32">
        <f t="shared" si="76"/>
        <v>1.5128558133811199E-2</v>
      </c>
      <c r="BF178" s="72">
        <f t="shared" si="77"/>
        <v>1.7298785402371619E-2</v>
      </c>
      <c r="BG178" s="32"/>
      <c r="BH178" s="31">
        <v>36068</v>
      </c>
      <c r="BI178" s="35">
        <v>6300</v>
      </c>
      <c r="BJ178" s="35">
        <f t="shared" si="78"/>
        <v>121</v>
      </c>
      <c r="BK178" s="35">
        <f t="shared" si="79"/>
        <v>-356</v>
      </c>
      <c r="BL178" s="32">
        <f t="shared" si="80"/>
        <v>-5.3485576923076872E-2</v>
      </c>
      <c r="BM178" s="32"/>
      <c r="BN178" s="31">
        <v>36068</v>
      </c>
      <c r="BO178" s="38">
        <v>4.5999999999999996</v>
      </c>
      <c r="BP178" s="38"/>
      <c r="BU178" s="31">
        <v>36068</v>
      </c>
      <c r="BV178" s="6">
        <v>126541</v>
      </c>
      <c r="BW178" s="6">
        <f t="shared" si="81"/>
        <v>219</v>
      </c>
      <c r="BX178" s="35">
        <f t="shared" si="82"/>
        <v>3123</v>
      </c>
      <c r="BY178" s="32">
        <f t="shared" si="83"/>
        <v>2.5304250595537203E-2</v>
      </c>
    </row>
    <row r="179" spans="37:77">
      <c r="AK179" s="31">
        <v>36038</v>
      </c>
      <c r="AL179" s="6">
        <v>205479</v>
      </c>
      <c r="AM179" s="6">
        <f t="shared" si="68"/>
        <v>209</v>
      </c>
      <c r="AN179" s="6">
        <f t="shared" si="69"/>
        <v>2115</v>
      </c>
      <c r="AO179" s="32">
        <f t="shared" si="70"/>
        <v>1.0400070808992634E-2</v>
      </c>
      <c r="AP179" s="32"/>
      <c r="AQ179" s="31">
        <v>36038</v>
      </c>
      <c r="AR179" s="6">
        <v>137570</v>
      </c>
      <c r="AS179" s="6">
        <f t="shared" si="71"/>
        <v>-18</v>
      </c>
      <c r="AT179" s="6">
        <f t="shared" si="72"/>
        <v>952</v>
      </c>
      <c r="AU179" s="32">
        <f t="shared" si="73"/>
        <v>6.9683350656575271E-3</v>
      </c>
      <c r="AV179" s="32"/>
      <c r="AW179" s="31">
        <v>36038</v>
      </c>
      <c r="AX179" s="6">
        <v>67</v>
      </c>
      <c r="AY179" s="46">
        <f t="shared" si="67"/>
        <v>0.66950880625270703</v>
      </c>
      <c r="AZ179" s="34"/>
      <c r="BA179" s="31">
        <v>36038</v>
      </c>
      <c r="BB179" s="35">
        <v>131390</v>
      </c>
      <c r="BC179" s="15">
        <f t="shared" si="74"/>
        <v>61</v>
      </c>
      <c r="BD179" s="36">
        <f t="shared" si="75"/>
        <v>1380</v>
      </c>
      <c r="BE179" s="32">
        <f t="shared" si="76"/>
        <v>1.0614568110145273E-2</v>
      </c>
      <c r="BF179" s="72">
        <f t="shared" si="77"/>
        <v>1.6465400621612392E-2</v>
      </c>
      <c r="BG179" s="32"/>
      <c r="BH179" s="31">
        <v>36038</v>
      </c>
      <c r="BI179" s="35">
        <v>6179</v>
      </c>
      <c r="BJ179" s="35">
        <f t="shared" si="78"/>
        <v>-80</v>
      </c>
      <c r="BK179" s="35">
        <f t="shared" si="79"/>
        <v>-429</v>
      </c>
      <c r="BL179" s="32">
        <f t="shared" si="80"/>
        <v>-6.4921307506053294E-2</v>
      </c>
      <c r="BM179" s="32"/>
      <c r="BN179" s="31">
        <v>36038</v>
      </c>
      <c r="BO179" s="38">
        <v>4.5</v>
      </c>
      <c r="BP179" s="38"/>
      <c r="BU179" s="31">
        <v>36038</v>
      </c>
      <c r="BV179" s="6">
        <v>126322</v>
      </c>
      <c r="BW179" s="6">
        <f t="shared" si="81"/>
        <v>353</v>
      </c>
      <c r="BX179" s="35">
        <f t="shared" si="82"/>
        <v>3411</v>
      </c>
      <c r="BY179" s="32">
        <f t="shared" si="83"/>
        <v>2.7751787879034318E-2</v>
      </c>
    </row>
    <row r="180" spans="37:77">
      <c r="AK180" s="31">
        <v>36007</v>
      </c>
      <c r="AL180" s="6">
        <v>205270</v>
      </c>
      <c r="AM180" s="6">
        <f t="shared" si="68"/>
        <v>185</v>
      </c>
      <c r="AN180" s="6">
        <f t="shared" si="69"/>
        <v>2104</v>
      </c>
      <c r="AO180" s="32">
        <f t="shared" si="70"/>
        <v>1.0356063514564529E-2</v>
      </c>
      <c r="AP180" s="32"/>
      <c r="AQ180" s="31">
        <v>36007</v>
      </c>
      <c r="AR180" s="6">
        <v>137588</v>
      </c>
      <c r="AS180" s="6">
        <f t="shared" si="71"/>
        <v>133</v>
      </c>
      <c r="AT180" s="6">
        <f t="shared" si="72"/>
        <v>1111</v>
      </c>
      <c r="AU180" s="32">
        <f t="shared" si="73"/>
        <v>8.1405658096236344E-3</v>
      </c>
      <c r="AV180" s="32"/>
      <c r="AW180" s="31">
        <v>36007</v>
      </c>
      <c r="AX180" s="6">
        <v>67</v>
      </c>
      <c r="AY180" s="46">
        <f t="shared" si="67"/>
        <v>0.67027817021483904</v>
      </c>
      <c r="AZ180" s="34"/>
      <c r="BA180" s="31">
        <v>36007</v>
      </c>
      <c r="BB180" s="35">
        <v>131329</v>
      </c>
      <c r="BC180" s="15">
        <f t="shared" si="74"/>
        <v>85</v>
      </c>
      <c r="BD180" s="36">
        <f t="shared" si="75"/>
        <v>1507</v>
      </c>
      <c r="BE180" s="32">
        <f t="shared" si="76"/>
        <v>1.1608201999661061E-2</v>
      </c>
      <c r="BF180" s="72">
        <f t="shared" si="77"/>
        <v>1.7127724244176634E-2</v>
      </c>
      <c r="BG180" s="32"/>
      <c r="BH180" s="31">
        <v>36007</v>
      </c>
      <c r="BI180" s="35">
        <v>6259</v>
      </c>
      <c r="BJ180" s="35">
        <f t="shared" si="78"/>
        <v>47</v>
      </c>
      <c r="BK180" s="35">
        <f t="shared" si="79"/>
        <v>-396</v>
      </c>
      <c r="BL180" s="32">
        <f t="shared" si="80"/>
        <v>-5.9504132231404938E-2</v>
      </c>
      <c r="BM180" s="32"/>
      <c r="BN180" s="31">
        <v>36007</v>
      </c>
      <c r="BO180" s="38">
        <v>4.5</v>
      </c>
      <c r="BP180" s="38"/>
      <c r="BU180" s="31">
        <v>36007</v>
      </c>
      <c r="BV180" s="6">
        <v>125969</v>
      </c>
      <c r="BW180" s="6">
        <f t="shared" si="81"/>
        <v>118</v>
      </c>
      <c r="BX180" s="35">
        <f t="shared" si="82"/>
        <v>3042</v>
      </c>
      <c r="BY180" s="32">
        <f t="shared" si="83"/>
        <v>2.4746394201436539E-2</v>
      </c>
    </row>
    <row r="181" spans="37:77">
      <c r="AK181" s="31">
        <v>35976</v>
      </c>
      <c r="AL181" s="6">
        <v>205085</v>
      </c>
      <c r="AM181" s="6">
        <f t="shared" si="68"/>
        <v>186</v>
      </c>
      <c r="AN181" s="6">
        <f t="shared" si="69"/>
        <v>2085</v>
      </c>
      <c r="AO181" s="32">
        <f t="shared" si="70"/>
        <v>1.0270935960591032E-2</v>
      </c>
      <c r="AP181" s="32"/>
      <c r="AQ181" s="31">
        <v>35976</v>
      </c>
      <c r="AR181" s="6">
        <v>137455</v>
      </c>
      <c r="AS181" s="6">
        <f t="shared" si="71"/>
        <v>83</v>
      </c>
      <c r="AT181" s="6">
        <f t="shared" si="72"/>
        <v>1244</v>
      </c>
      <c r="AU181" s="32">
        <f t="shared" si="73"/>
        <v>9.1328894142177486E-3</v>
      </c>
      <c r="AV181" s="32"/>
      <c r="AW181" s="31">
        <v>35976</v>
      </c>
      <c r="AX181" s="6">
        <v>67</v>
      </c>
      <c r="AY181" s="46">
        <f t="shared" si="67"/>
        <v>0.67023429309798377</v>
      </c>
      <c r="AZ181" s="34"/>
      <c r="BA181" s="31">
        <v>35976</v>
      </c>
      <c r="BB181" s="35">
        <v>131244</v>
      </c>
      <c r="BC181" s="15">
        <f t="shared" si="74"/>
        <v>-81</v>
      </c>
      <c r="BD181" s="36">
        <f t="shared" si="75"/>
        <v>1832</v>
      </c>
      <c r="BE181" s="32">
        <f t="shared" si="76"/>
        <v>1.4156337897567539E-2</v>
      </c>
      <c r="BF181" s="72">
        <f t="shared" si="77"/>
        <v>1.817593991606703E-2</v>
      </c>
      <c r="BG181" s="32"/>
      <c r="BH181" s="31">
        <v>35976</v>
      </c>
      <c r="BI181" s="35">
        <v>6212</v>
      </c>
      <c r="BJ181" s="35">
        <f t="shared" si="78"/>
        <v>165</v>
      </c>
      <c r="BK181" s="35">
        <f t="shared" si="79"/>
        <v>-587</v>
      </c>
      <c r="BL181" s="32">
        <f t="shared" si="80"/>
        <v>-8.6336225915575771E-2</v>
      </c>
      <c r="BM181" s="32"/>
      <c r="BN181" s="31">
        <v>35976</v>
      </c>
      <c r="BO181" s="38">
        <v>4.5</v>
      </c>
      <c r="BP181" s="38"/>
      <c r="BU181" s="31">
        <v>35976</v>
      </c>
      <c r="BV181" s="6">
        <v>125851</v>
      </c>
      <c r="BW181" s="6">
        <f t="shared" si="81"/>
        <v>212</v>
      </c>
      <c r="BX181" s="35">
        <f t="shared" si="82"/>
        <v>3205</v>
      </c>
      <c r="BY181" s="32">
        <f t="shared" si="83"/>
        <v>2.6132120085449184E-2</v>
      </c>
    </row>
    <row r="182" spans="37:77">
      <c r="AK182" s="31">
        <v>35946</v>
      </c>
      <c r="AL182" s="6">
        <v>204899</v>
      </c>
      <c r="AM182" s="6">
        <f t="shared" si="68"/>
        <v>168</v>
      </c>
      <c r="AN182" s="6">
        <f t="shared" si="69"/>
        <v>2067</v>
      </c>
      <c r="AO182" s="32">
        <f t="shared" si="70"/>
        <v>1.0190699692356198E-2</v>
      </c>
      <c r="AP182" s="32"/>
      <c r="AQ182" s="31">
        <v>35946</v>
      </c>
      <c r="AR182" s="6">
        <v>137372</v>
      </c>
      <c r="AS182" s="6">
        <f t="shared" si="71"/>
        <v>222</v>
      </c>
      <c r="AT182" s="6">
        <f t="shared" si="72"/>
        <v>1253</v>
      </c>
      <c r="AU182" s="32">
        <f t="shared" si="73"/>
        <v>9.2051807609518921E-3</v>
      </c>
      <c r="AV182" s="32"/>
      <c r="AW182" s="31">
        <v>35946</v>
      </c>
      <c r="AX182" s="6">
        <v>67</v>
      </c>
      <c r="AY182" s="46">
        <f t="shared" si="67"/>
        <v>0.67043763024709735</v>
      </c>
      <c r="AZ182" s="34"/>
      <c r="BA182" s="31">
        <v>35946</v>
      </c>
      <c r="BB182" s="35">
        <v>131325</v>
      </c>
      <c r="BC182" s="15">
        <f t="shared" si="74"/>
        <v>116</v>
      </c>
      <c r="BD182" s="36">
        <f t="shared" si="75"/>
        <v>1861</v>
      </c>
      <c r="BE182" s="32">
        <f t="shared" si="76"/>
        <v>1.4374652413025935E-2</v>
      </c>
      <c r="BF182" s="72">
        <f t="shared" si="77"/>
        <v>1.9940407541071403E-2</v>
      </c>
      <c r="BG182" s="32"/>
      <c r="BH182" s="31">
        <v>35946</v>
      </c>
      <c r="BI182" s="35">
        <v>6047</v>
      </c>
      <c r="BJ182" s="35">
        <f t="shared" si="78"/>
        <v>106</v>
      </c>
      <c r="BK182" s="35">
        <f t="shared" si="79"/>
        <v>-608</v>
      </c>
      <c r="BL182" s="32">
        <f t="shared" si="80"/>
        <v>-9.1359879789631893E-2</v>
      </c>
      <c r="BM182" s="32"/>
      <c r="BN182" s="31">
        <v>35946</v>
      </c>
      <c r="BO182" s="38">
        <v>4.4000000000000004</v>
      </c>
      <c r="BP182" s="38"/>
      <c r="BU182" s="31">
        <v>35946</v>
      </c>
      <c r="BV182" s="6">
        <v>125639</v>
      </c>
      <c r="BW182" s="6">
        <f t="shared" si="81"/>
        <v>399</v>
      </c>
      <c r="BX182" s="35">
        <f t="shared" si="82"/>
        <v>3248</v>
      </c>
      <c r="BY182" s="32">
        <f t="shared" si="83"/>
        <v>2.6537899028523437E-2</v>
      </c>
    </row>
    <row r="183" spans="37:77">
      <c r="AK183" s="31">
        <v>35915</v>
      </c>
      <c r="AL183" s="6">
        <v>204731</v>
      </c>
      <c r="AM183" s="6">
        <f t="shared" si="68"/>
        <v>185</v>
      </c>
      <c r="AN183" s="6">
        <f t="shared" si="69"/>
        <v>2057</v>
      </c>
      <c r="AO183" s="32">
        <f t="shared" si="70"/>
        <v>1.0149303808085985E-2</v>
      </c>
      <c r="AP183" s="32"/>
      <c r="AQ183" s="31">
        <v>35915</v>
      </c>
      <c r="AR183" s="6">
        <v>137150</v>
      </c>
      <c r="AS183" s="6">
        <f t="shared" si="71"/>
        <v>-86</v>
      </c>
      <c r="AT183" s="6">
        <f t="shared" si="72"/>
        <v>1134</v>
      </c>
      <c r="AU183" s="32">
        <f t="shared" si="73"/>
        <v>8.3372544406541405E-3</v>
      </c>
      <c r="AV183" s="32"/>
      <c r="AW183" s="31">
        <v>35915</v>
      </c>
      <c r="AX183" s="6">
        <v>67</v>
      </c>
      <c r="AY183" s="46">
        <f t="shared" si="67"/>
        <v>0.66990343426252008</v>
      </c>
      <c r="AZ183" s="34"/>
      <c r="BA183" s="31">
        <v>35915</v>
      </c>
      <c r="BB183" s="35">
        <v>131209</v>
      </c>
      <c r="BC183" s="15">
        <f t="shared" si="74"/>
        <v>395</v>
      </c>
      <c r="BD183" s="36">
        <f t="shared" si="75"/>
        <v>2066</v>
      </c>
      <c r="BE183" s="32">
        <f t="shared" si="76"/>
        <v>1.5997769913971283E-2</v>
      </c>
      <c r="BF183" s="72">
        <f t="shared" si="77"/>
        <v>2.0495511780485143E-2</v>
      </c>
      <c r="BG183" s="32"/>
      <c r="BH183" s="31">
        <v>35915</v>
      </c>
      <c r="BI183" s="35">
        <v>5941</v>
      </c>
      <c r="BJ183" s="35">
        <f t="shared" si="78"/>
        <v>-481</v>
      </c>
      <c r="BK183" s="35">
        <f t="shared" si="79"/>
        <v>-932</v>
      </c>
      <c r="BL183" s="32">
        <f t="shared" si="80"/>
        <v>-0.13560308453368253</v>
      </c>
      <c r="BM183" s="32"/>
      <c r="BN183" s="31">
        <v>35915</v>
      </c>
      <c r="BO183" s="38">
        <v>4.3</v>
      </c>
      <c r="BP183" s="38"/>
      <c r="BU183" s="31">
        <v>35915</v>
      </c>
      <c r="BV183" s="6">
        <v>125240</v>
      </c>
      <c r="BW183" s="6">
        <f t="shared" si="81"/>
        <v>278</v>
      </c>
      <c r="BX183" s="35">
        <f t="shared" si="82"/>
        <v>3105</v>
      </c>
      <c r="BY183" s="32">
        <f t="shared" si="83"/>
        <v>2.5422688009170136E-2</v>
      </c>
    </row>
    <row r="184" spans="37:77">
      <c r="AK184" s="31">
        <v>35885</v>
      </c>
      <c r="AL184" s="6">
        <v>204546</v>
      </c>
      <c r="AM184" s="6">
        <f t="shared" si="68"/>
        <v>146</v>
      </c>
      <c r="AN184" s="6">
        <f t="shared" si="69"/>
        <v>2033</v>
      </c>
      <c r="AO184" s="32">
        <f t="shared" si="70"/>
        <v>1.0038861702705404E-2</v>
      </c>
      <c r="AP184" s="32"/>
      <c r="AQ184" s="31">
        <v>35885</v>
      </c>
      <c r="AR184" s="6">
        <v>137236</v>
      </c>
      <c r="AS184" s="6">
        <f t="shared" si="71"/>
        <v>124</v>
      </c>
      <c r="AT184" s="6">
        <f t="shared" si="72"/>
        <v>1345</v>
      </c>
      <c r="AU184" s="32">
        <f t="shared" si="73"/>
        <v>9.8976385485425311E-3</v>
      </c>
      <c r="AV184" s="32"/>
      <c r="AW184" s="31">
        <v>35885</v>
      </c>
      <c r="AX184" s="6">
        <v>67.099999999999994</v>
      </c>
      <c r="AY184" s="46">
        <f t="shared" si="67"/>
        <v>0.67092976640951185</v>
      </c>
      <c r="AZ184" s="34"/>
      <c r="BA184" s="31">
        <v>35885</v>
      </c>
      <c r="BB184" s="35">
        <v>130814</v>
      </c>
      <c r="BC184" s="15">
        <f t="shared" si="74"/>
        <v>7</v>
      </c>
      <c r="BD184" s="36">
        <f t="shared" si="75"/>
        <v>1923</v>
      </c>
      <c r="BE184" s="32">
        <f t="shared" si="76"/>
        <v>1.491958321372322E-2</v>
      </c>
      <c r="BF184" s="72">
        <f t="shared" si="77"/>
        <v>1.9492811898927487E-2</v>
      </c>
      <c r="BG184" s="32"/>
      <c r="BH184" s="31">
        <v>35885</v>
      </c>
      <c r="BI184" s="35">
        <v>6422</v>
      </c>
      <c r="BJ184" s="35">
        <f t="shared" si="78"/>
        <v>116</v>
      </c>
      <c r="BK184" s="35">
        <f t="shared" si="79"/>
        <v>-578</v>
      </c>
      <c r="BL184" s="32">
        <f t="shared" si="80"/>
        <v>-8.2571428571428518E-2</v>
      </c>
      <c r="BM184" s="32"/>
      <c r="BN184" s="31">
        <v>35885</v>
      </c>
      <c r="BO184" s="38">
        <v>4.7</v>
      </c>
      <c r="BP184" s="38"/>
      <c r="BU184" s="31">
        <v>35885</v>
      </c>
      <c r="BV184" s="6">
        <v>124962</v>
      </c>
      <c r="BW184" s="6">
        <f t="shared" si="81"/>
        <v>144</v>
      </c>
      <c r="BX184" s="35">
        <f t="shared" si="82"/>
        <v>3117</v>
      </c>
      <c r="BY184" s="32">
        <f t="shared" si="83"/>
        <v>2.5581681644712528E-2</v>
      </c>
    </row>
    <row r="185" spans="37:77">
      <c r="AK185" s="31">
        <v>35854</v>
      </c>
      <c r="AL185" s="6">
        <v>204400</v>
      </c>
      <c r="AM185" s="6">
        <f t="shared" si="68"/>
        <v>162</v>
      </c>
      <c r="AN185" s="6">
        <f t="shared" si="69"/>
        <v>2012</v>
      </c>
      <c r="AO185" s="32">
        <f t="shared" si="70"/>
        <v>9.9413008676403347E-3</v>
      </c>
      <c r="AP185" s="32"/>
      <c r="AQ185" s="31">
        <v>35854</v>
      </c>
      <c r="AR185" s="6">
        <v>137112</v>
      </c>
      <c r="AS185" s="6">
        <f t="shared" si="71"/>
        <v>17</v>
      </c>
      <c r="AT185" s="6">
        <f t="shared" si="72"/>
        <v>1712</v>
      </c>
      <c r="AU185" s="32">
        <f t="shared" si="73"/>
        <v>1.2644017725258472E-2</v>
      </c>
      <c r="AV185" s="32"/>
      <c r="AW185" s="31">
        <v>35854</v>
      </c>
      <c r="AX185" s="6">
        <v>67.099999999999994</v>
      </c>
      <c r="AY185" s="46">
        <f t="shared" si="67"/>
        <v>0.67080234833659491</v>
      </c>
      <c r="AZ185" s="34"/>
      <c r="BA185" s="31">
        <v>35854</v>
      </c>
      <c r="BB185" s="35">
        <v>130807</v>
      </c>
      <c r="BC185" s="15">
        <f t="shared" si="74"/>
        <v>81</v>
      </c>
      <c r="BD185" s="36">
        <f t="shared" si="75"/>
        <v>2509</v>
      </c>
      <c r="BE185" s="32">
        <f t="shared" si="76"/>
        <v>1.9556033609253509E-2</v>
      </c>
      <c r="BF185" s="72">
        <f t="shared" si="77"/>
        <v>2.0359922104732586E-2</v>
      </c>
      <c r="BG185" s="32"/>
      <c r="BH185" s="31">
        <v>35854</v>
      </c>
      <c r="BI185" s="35">
        <v>6306</v>
      </c>
      <c r="BJ185" s="35">
        <f t="shared" si="78"/>
        <v>-62</v>
      </c>
      <c r="BK185" s="35">
        <f t="shared" si="79"/>
        <v>-796</v>
      </c>
      <c r="BL185" s="32">
        <f t="shared" si="80"/>
        <v>-0.1120811039143903</v>
      </c>
      <c r="BM185" s="32"/>
      <c r="BN185" s="31">
        <v>35854</v>
      </c>
      <c r="BO185" s="38">
        <v>4.5999999999999996</v>
      </c>
      <c r="BP185" s="38"/>
      <c r="BU185" s="31">
        <v>35854</v>
      </c>
      <c r="BV185" s="6">
        <v>124818</v>
      </c>
      <c r="BW185" s="6">
        <f t="shared" si="81"/>
        <v>188</v>
      </c>
      <c r="BX185" s="35">
        <f t="shared" si="82"/>
        <v>3286</v>
      </c>
      <c r="BY185" s="32">
        <f t="shared" si="83"/>
        <v>2.7038146331830326E-2</v>
      </c>
    </row>
    <row r="186" spans="37:77">
      <c r="AK186" s="31">
        <v>35826</v>
      </c>
      <c r="AL186" s="6">
        <v>204238</v>
      </c>
      <c r="AM186" s="6">
        <f t="shared" si="68"/>
        <v>140</v>
      </c>
      <c r="AN186" s="6">
        <f t="shared" si="69"/>
        <v>1953</v>
      </c>
      <c r="AO186" s="32">
        <f t="shared" si="70"/>
        <v>9.6546951083866794E-3</v>
      </c>
      <c r="AP186" s="32"/>
      <c r="AQ186" s="31">
        <v>35826</v>
      </c>
      <c r="AR186" s="6">
        <v>137095</v>
      </c>
      <c r="AS186" s="6">
        <f t="shared" si="71"/>
        <v>-60</v>
      </c>
      <c r="AT186" s="6">
        <f t="shared" si="72"/>
        <v>1639</v>
      </c>
      <c r="AU186" s="32">
        <f t="shared" si="73"/>
        <v>1.2099870068509322E-2</v>
      </c>
      <c r="AV186" s="32"/>
      <c r="AW186" s="31">
        <v>35826</v>
      </c>
      <c r="AX186" s="6">
        <v>67.099999999999994</v>
      </c>
      <c r="AY186" s="46">
        <f t="shared" si="67"/>
        <v>0.6712511873402599</v>
      </c>
      <c r="AZ186" s="34"/>
      <c r="BA186" s="31">
        <v>35826</v>
      </c>
      <c r="BB186" s="35">
        <v>130726</v>
      </c>
      <c r="BC186" s="15">
        <f t="shared" si="74"/>
        <v>47</v>
      </c>
      <c r="BD186" s="36">
        <f t="shared" si="75"/>
        <v>2428</v>
      </c>
      <c r="BE186" s="32">
        <f t="shared" si="76"/>
        <v>1.8924690953872947E-2</v>
      </c>
      <c r="BF186" s="72">
        <f t="shared" si="77"/>
        <v>2.2141666156257123E-2</v>
      </c>
      <c r="BG186" s="32"/>
      <c r="BH186" s="31">
        <v>35826</v>
      </c>
      <c r="BI186" s="35">
        <v>6368</v>
      </c>
      <c r="BJ186" s="35">
        <f t="shared" si="78"/>
        <v>-108</v>
      </c>
      <c r="BK186" s="35">
        <f t="shared" si="79"/>
        <v>-790</v>
      </c>
      <c r="BL186" s="32">
        <f t="shared" si="80"/>
        <v>-0.11036602402905837</v>
      </c>
      <c r="BM186" s="32"/>
      <c r="BN186" s="31">
        <v>35826</v>
      </c>
      <c r="BO186" s="38">
        <v>4.5999999999999996</v>
      </c>
      <c r="BP186" s="38"/>
      <c r="BU186" s="31">
        <v>35826</v>
      </c>
      <c r="BV186" s="6">
        <v>124630</v>
      </c>
      <c r="BW186" s="6">
        <f t="shared" si="81"/>
        <v>273</v>
      </c>
      <c r="BX186" s="35">
        <f t="shared" si="82"/>
        <v>3397</v>
      </c>
      <c r="BY186" s="32">
        <f t="shared" si="83"/>
        <v>2.8020423482055135E-2</v>
      </c>
    </row>
    <row r="187" spans="37:77">
      <c r="AK187" s="31">
        <v>35795</v>
      </c>
      <c r="AL187" s="6">
        <v>204098</v>
      </c>
      <c r="AM187" s="6">
        <f t="shared" si="68"/>
        <v>157</v>
      </c>
      <c r="AN187" s="6">
        <f t="shared" si="69"/>
        <v>2462</v>
      </c>
      <c r="AO187" s="32">
        <f t="shared" si="70"/>
        <v>1.2210121208514391E-2</v>
      </c>
      <c r="AP187" s="32"/>
      <c r="AQ187" s="31">
        <v>35795</v>
      </c>
      <c r="AR187" s="6">
        <v>137155</v>
      </c>
      <c r="AS187" s="6">
        <f t="shared" si="71"/>
        <v>194</v>
      </c>
      <c r="AT187" s="6">
        <f t="shared" si="72"/>
        <v>2042</v>
      </c>
      <c r="AU187" s="32">
        <f t="shared" si="73"/>
        <v>1.5113275554535788E-2</v>
      </c>
      <c r="AV187" s="32"/>
      <c r="AW187" s="31">
        <v>35795</v>
      </c>
      <c r="AX187" s="6">
        <v>67.2</v>
      </c>
      <c r="AY187" s="46">
        <f t="shared" si="67"/>
        <v>0.67200560515046692</v>
      </c>
      <c r="AZ187" s="34"/>
      <c r="BA187" s="31">
        <v>35795</v>
      </c>
      <c r="BB187" s="35">
        <v>130679</v>
      </c>
      <c r="BC187" s="15">
        <f t="shared" si="74"/>
        <v>26</v>
      </c>
      <c r="BD187" s="36">
        <f t="shared" si="75"/>
        <v>2819</v>
      </c>
      <c r="BE187" s="32">
        <f t="shared" si="76"/>
        <v>2.2047552010010962E-2</v>
      </c>
      <c r="BF187" s="72">
        <f t="shared" si="77"/>
        <v>2.2103975544529697E-2</v>
      </c>
      <c r="BG187" s="32"/>
      <c r="BH187" s="31">
        <v>35795</v>
      </c>
      <c r="BI187" s="35">
        <v>6476</v>
      </c>
      <c r="BJ187" s="35">
        <f t="shared" si="78"/>
        <v>168</v>
      </c>
      <c r="BK187" s="35">
        <f t="shared" si="79"/>
        <v>-777</v>
      </c>
      <c r="BL187" s="32">
        <f t="shared" si="80"/>
        <v>-0.10712808493037362</v>
      </c>
      <c r="BM187" s="32"/>
      <c r="BN187" s="31">
        <v>35795</v>
      </c>
      <c r="BO187" s="38">
        <v>4.7</v>
      </c>
      <c r="BP187" s="38"/>
      <c r="BU187" s="31">
        <v>35795</v>
      </c>
      <c r="BV187" s="6">
        <v>124357</v>
      </c>
      <c r="BW187" s="6">
        <f t="shared" si="81"/>
        <v>300</v>
      </c>
      <c r="BX187" s="35">
        <f t="shared" si="82"/>
        <v>3355</v>
      </c>
      <c r="BY187" s="32">
        <f t="shared" si="83"/>
        <v>2.7726814432819324E-2</v>
      </c>
    </row>
    <row r="188" spans="37:77">
      <c r="AK188" s="31">
        <v>35764</v>
      </c>
      <c r="AL188" s="6">
        <v>203941</v>
      </c>
      <c r="AM188" s="6">
        <f t="shared" si="68"/>
        <v>174</v>
      </c>
      <c r="AN188" s="6">
        <f t="shared" si="69"/>
        <v>2478</v>
      </c>
      <c r="AO188" s="32">
        <f t="shared" si="70"/>
        <v>1.2300025314821994E-2</v>
      </c>
      <c r="AP188" s="32"/>
      <c r="AQ188" s="31">
        <v>35764</v>
      </c>
      <c r="AR188" s="6">
        <v>136961</v>
      </c>
      <c r="AS188" s="6">
        <f t="shared" si="71"/>
        <v>328</v>
      </c>
      <c r="AT188" s="6">
        <f t="shared" si="72"/>
        <v>1954</v>
      </c>
      <c r="AU188" s="32">
        <f t="shared" si="73"/>
        <v>1.4473323605442623E-2</v>
      </c>
      <c r="AV188" s="32"/>
      <c r="AW188" s="31">
        <v>35764</v>
      </c>
      <c r="AX188" s="6">
        <v>67.2</v>
      </c>
      <c r="AY188" s="46">
        <f t="shared" si="67"/>
        <v>0.67157168004471879</v>
      </c>
      <c r="AZ188" s="34"/>
      <c r="BA188" s="31">
        <v>35764</v>
      </c>
      <c r="BB188" s="35">
        <v>130653</v>
      </c>
      <c r="BC188" s="15">
        <f t="shared" si="74"/>
        <v>474</v>
      </c>
      <c r="BD188" s="36">
        <f t="shared" si="75"/>
        <v>2882</v>
      </c>
      <c r="BE188" s="32">
        <f t="shared" si="76"/>
        <v>2.2555979056280373E-2</v>
      </c>
      <c r="BF188" s="72">
        <f t="shared" si="77"/>
        <v>2.1594473536192038E-2</v>
      </c>
      <c r="BG188" s="32"/>
      <c r="BH188" s="31">
        <v>35764</v>
      </c>
      <c r="BI188" s="35">
        <v>6308</v>
      </c>
      <c r="BJ188" s="35">
        <f t="shared" si="78"/>
        <v>-146</v>
      </c>
      <c r="BK188" s="35">
        <f t="shared" si="79"/>
        <v>-928</v>
      </c>
      <c r="BL188" s="32">
        <f t="shared" si="80"/>
        <v>-0.12824765063571031</v>
      </c>
      <c r="BM188" s="32"/>
      <c r="BN188" s="31">
        <v>35764</v>
      </c>
      <c r="BO188" s="38">
        <v>4.5999999999999996</v>
      </c>
      <c r="BP188" s="38"/>
      <c r="BU188" s="31">
        <v>35764</v>
      </c>
      <c r="BV188" s="6">
        <v>124057</v>
      </c>
      <c r="BW188" s="6">
        <f t="shared" si="81"/>
        <v>300</v>
      </c>
      <c r="BX188" s="35">
        <f t="shared" si="82"/>
        <v>3223</v>
      </c>
      <c r="BY188" s="32">
        <f t="shared" si="83"/>
        <v>2.6672956287137728E-2</v>
      </c>
    </row>
    <row r="189" spans="37:77">
      <c r="AK189" s="31">
        <v>35734</v>
      </c>
      <c r="AL189" s="6">
        <v>203767</v>
      </c>
      <c r="AM189" s="6">
        <f t="shared" si="68"/>
        <v>197</v>
      </c>
      <c r="AN189" s="6">
        <f t="shared" si="69"/>
        <v>2494</v>
      </c>
      <c r="AO189" s="32">
        <f t="shared" si="70"/>
        <v>1.2391130454656007E-2</v>
      </c>
      <c r="AP189" s="32"/>
      <c r="AQ189" s="31">
        <v>35734</v>
      </c>
      <c r="AR189" s="6">
        <v>136633</v>
      </c>
      <c r="AS189" s="6">
        <f t="shared" si="71"/>
        <v>-42</v>
      </c>
      <c r="AT189" s="6">
        <f t="shared" si="72"/>
        <v>1712</v>
      </c>
      <c r="AU189" s="32">
        <f t="shared" si="73"/>
        <v>1.2688906841781478E-2</v>
      </c>
      <c r="AV189" s="32"/>
      <c r="AW189" s="31">
        <v>35734</v>
      </c>
      <c r="AX189" s="6">
        <v>67.099999999999994</v>
      </c>
      <c r="AY189" s="46">
        <f t="shared" si="67"/>
        <v>0.67053546452565926</v>
      </c>
      <c r="AZ189" s="34"/>
      <c r="BA189" s="31">
        <v>35734</v>
      </c>
      <c r="BB189" s="35">
        <v>130179</v>
      </c>
      <c r="BC189" s="15">
        <f t="shared" si="74"/>
        <v>160</v>
      </c>
      <c r="BD189" s="36">
        <f t="shared" si="75"/>
        <v>2289</v>
      </c>
      <c r="BE189" s="32">
        <f t="shared" si="76"/>
        <v>1.7898193760262693E-2</v>
      </c>
      <c r="BF189" s="72">
        <f t="shared" si="77"/>
        <v>1.8926128174992063E-2</v>
      </c>
      <c r="BG189" s="32"/>
      <c r="BH189" s="31">
        <v>35734</v>
      </c>
      <c r="BI189" s="35">
        <v>6454</v>
      </c>
      <c r="BJ189" s="35">
        <f t="shared" si="78"/>
        <v>-202</v>
      </c>
      <c r="BK189" s="35">
        <f t="shared" si="79"/>
        <v>-577</v>
      </c>
      <c r="BL189" s="32">
        <f t="shared" si="80"/>
        <v>-8.2065140093870004E-2</v>
      </c>
      <c r="BM189" s="32"/>
      <c r="BN189" s="31">
        <v>35734</v>
      </c>
      <c r="BO189" s="38">
        <v>4.7</v>
      </c>
      <c r="BP189" s="38"/>
      <c r="BU189" s="31">
        <v>35734</v>
      </c>
      <c r="BV189" s="6">
        <v>123757</v>
      </c>
      <c r="BW189" s="6">
        <f t="shared" si="81"/>
        <v>339</v>
      </c>
      <c r="BX189" s="35">
        <f t="shared" si="82"/>
        <v>3219</v>
      </c>
      <c r="BY189" s="32">
        <f t="shared" si="83"/>
        <v>2.6705271366705974E-2</v>
      </c>
    </row>
    <row r="190" spans="37:77">
      <c r="AK190" s="31">
        <v>35703</v>
      </c>
      <c r="AL190" s="6">
        <v>203570</v>
      </c>
      <c r="AM190" s="6">
        <f t="shared" si="68"/>
        <v>206</v>
      </c>
      <c r="AN190" s="6">
        <f t="shared" si="69"/>
        <v>2510</v>
      </c>
      <c r="AO190" s="32">
        <f t="shared" si="70"/>
        <v>1.2483835670944021E-2</v>
      </c>
      <c r="AP190" s="32"/>
      <c r="AQ190" s="31">
        <v>35703</v>
      </c>
      <c r="AR190" s="6">
        <v>136675</v>
      </c>
      <c r="AS190" s="6">
        <f t="shared" si="71"/>
        <v>57</v>
      </c>
      <c r="AT190" s="6">
        <f t="shared" si="72"/>
        <v>2160</v>
      </c>
      <c r="AU190" s="32">
        <f t="shared" si="73"/>
        <v>1.6057688733598585E-2</v>
      </c>
      <c r="AV190" s="32"/>
      <c r="AW190" s="31">
        <v>35703</v>
      </c>
      <c r="AX190" s="6">
        <v>67.099999999999994</v>
      </c>
      <c r="AY190" s="46">
        <f t="shared" si="67"/>
        <v>0.67139067642579953</v>
      </c>
      <c r="AZ190" s="34"/>
      <c r="BA190" s="31">
        <v>35703</v>
      </c>
      <c r="BB190" s="35">
        <v>130019</v>
      </c>
      <c r="BC190" s="15">
        <f t="shared" si="74"/>
        <v>9</v>
      </c>
      <c r="BD190" s="36">
        <f t="shared" si="75"/>
        <v>2483</v>
      </c>
      <c r="BE190" s="32">
        <f t="shared" si="76"/>
        <v>1.946901267093204E-2</v>
      </c>
      <c r="BF190" s="72">
        <f t="shared" si="77"/>
        <v>1.9336290037606951E-2</v>
      </c>
      <c r="BG190" s="32"/>
      <c r="BH190" s="31">
        <v>35703</v>
      </c>
      <c r="BI190" s="35">
        <v>6656</v>
      </c>
      <c r="BJ190" s="35">
        <f t="shared" si="78"/>
        <v>48</v>
      </c>
      <c r="BK190" s="35">
        <f t="shared" si="79"/>
        <v>-323</v>
      </c>
      <c r="BL190" s="32">
        <f t="shared" si="80"/>
        <v>-4.6281702249605927E-2</v>
      </c>
      <c r="BM190" s="32"/>
      <c r="BN190" s="31">
        <v>35703</v>
      </c>
      <c r="BO190" s="38">
        <v>4.9000000000000004</v>
      </c>
      <c r="BP190" s="38"/>
      <c r="BU190" s="31">
        <v>35703</v>
      </c>
      <c r="BV190" s="6">
        <v>123418</v>
      </c>
      <c r="BW190" s="6">
        <f t="shared" si="81"/>
        <v>507</v>
      </c>
      <c r="BX190" s="35">
        <f t="shared" si="82"/>
        <v>3123</v>
      </c>
      <c r="BY190" s="32">
        <f t="shared" si="83"/>
        <v>2.5961178768859838E-2</v>
      </c>
    </row>
    <row r="191" spans="37:77">
      <c r="AK191" s="31">
        <v>35673</v>
      </c>
      <c r="AL191" s="6">
        <v>203364</v>
      </c>
      <c r="AM191" s="6">
        <f t="shared" si="68"/>
        <v>198</v>
      </c>
      <c r="AN191" s="6">
        <f t="shared" si="69"/>
        <v>2517</v>
      </c>
      <c r="AO191" s="32">
        <f t="shared" si="70"/>
        <v>1.2531927287935618E-2</v>
      </c>
      <c r="AP191" s="32"/>
      <c r="AQ191" s="31">
        <v>35673</v>
      </c>
      <c r="AR191" s="6">
        <v>136618</v>
      </c>
      <c r="AS191" s="6">
        <f t="shared" si="71"/>
        <v>141</v>
      </c>
      <c r="AT191" s="6">
        <f t="shared" si="72"/>
        <v>2564</v>
      </c>
      <c r="AU191" s="32">
        <f t="shared" si="73"/>
        <v>1.9126620615572909E-2</v>
      </c>
      <c r="AV191" s="32"/>
      <c r="AW191" s="31">
        <v>35673</v>
      </c>
      <c r="AX191" s="6">
        <v>67.2</v>
      </c>
      <c r="AY191" s="46">
        <f t="shared" si="67"/>
        <v>0.67179048405814201</v>
      </c>
      <c r="AZ191" s="34"/>
      <c r="BA191" s="31">
        <v>35673</v>
      </c>
      <c r="BB191" s="35">
        <v>130010</v>
      </c>
      <c r="BC191" s="15">
        <f t="shared" si="74"/>
        <v>188</v>
      </c>
      <c r="BD191" s="36">
        <f t="shared" si="75"/>
        <v>2838</v>
      </c>
      <c r="BE191" s="32">
        <f t="shared" si="76"/>
        <v>2.2316233133079511E-2</v>
      </c>
      <c r="BF191" s="72">
        <f t="shared" si="77"/>
        <v>2.0449117111184578E-2</v>
      </c>
      <c r="BG191" s="32"/>
      <c r="BH191" s="31">
        <v>35673</v>
      </c>
      <c r="BI191" s="35">
        <v>6608</v>
      </c>
      <c r="BJ191" s="35">
        <f t="shared" si="78"/>
        <v>-47</v>
      </c>
      <c r="BK191" s="35">
        <f t="shared" si="79"/>
        <v>-274</v>
      </c>
      <c r="BL191" s="32">
        <f t="shared" si="80"/>
        <v>-3.9814007555942998E-2</v>
      </c>
      <c r="BM191" s="32"/>
      <c r="BN191" s="31">
        <v>35673</v>
      </c>
      <c r="BO191" s="38">
        <v>4.8</v>
      </c>
      <c r="BP191" s="38"/>
      <c r="BU191" s="31">
        <v>35673</v>
      </c>
      <c r="BV191" s="6">
        <v>122911</v>
      </c>
      <c r="BW191" s="6">
        <f t="shared" si="81"/>
        <v>-16</v>
      </c>
      <c r="BX191" s="35">
        <f t="shared" si="82"/>
        <v>2835</v>
      </c>
      <c r="BY191" s="32">
        <f t="shared" si="83"/>
        <v>2.3610046970252263E-2</v>
      </c>
    </row>
    <row r="192" spans="37:77">
      <c r="AK192" s="31">
        <v>35642</v>
      </c>
      <c r="AL192" s="6">
        <v>203166</v>
      </c>
      <c r="AM192" s="6">
        <f t="shared" si="68"/>
        <v>166</v>
      </c>
      <c r="AN192" s="6">
        <f t="shared" si="69"/>
        <v>2525</v>
      </c>
      <c r="AO192" s="32">
        <f t="shared" si="70"/>
        <v>1.2584666145005308E-2</v>
      </c>
      <c r="AP192" s="32"/>
      <c r="AQ192" s="31">
        <v>35642</v>
      </c>
      <c r="AR192" s="6">
        <v>136477</v>
      </c>
      <c r="AS192" s="6">
        <f t="shared" si="71"/>
        <v>266</v>
      </c>
      <c r="AT192" s="6">
        <f t="shared" si="72"/>
        <v>2193</v>
      </c>
      <c r="AU192" s="32">
        <f t="shared" si="73"/>
        <v>1.6331059545440896E-2</v>
      </c>
      <c r="AV192" s="32"/>
      <c r="AW192" s="31">
        <v>35642</v>
      </c>
      <c r="AX192" s="6">
        <v>67.2</v>
      </c>
      <c r="AY192" s="46">
        <f t="shared" si="67"/>
        <v>0.67175117883897895</v>
      </c>
      <c r="AZ192" s="34"/>
      <c r="BA192" s="31">
        <v>35642</v>
      </c>
      <c r="BB192" s="35">
        <v>129822</v>
      </c>
      <c r="BC192" s="15">
        <f t="shared" si="74"/>
        <v>410</v>
      </c>
      <c r="BD192" s="36">
        <f t="shared" si="75"/>
        <v>2875</v>
      </c>
      <c r="BE192" s="32">
        <f t="shared" si="76"/>
        <v>2.2647246488692208E-2</v>
      </c>
      <c r="BF192" s="72">
        <f t="shared" si="77"/>
        <v>1.9860189069240364E-2</v>
      </c>
      <c r="BG192" s="32"/>
      <c r="BH192" s="31">
        <v>35642</v>
      </c>
      <c r="BI192" s="35">
        <v>6655</v>
      </c>
      <c r="BJ192" s="35">
        <f t="shared" si="78"/>
        <v>-144</v>
      </c>
      <c r="BK192" s="35">
        <f t="shared" si="79"/>
        <v>-682</v>
      </c>
      <c r="BL192" s="32">
        <f t="shared" si="80"/>
        <v>-9.2953523238380797E-2</v>
      </c>
      <c r="BM192" s="32"/>
      <c r="BN192" s="31">
        <v>35642</v>
      </c>
      <c r="BO192" s="38">
        <v>4.9000000000000004</v>
      </c>
      <c r="BP192" s="38"/>
      <c r="BU192" s="31">
        <v>35642</v>
      </c>
      <c r="BV192" s="6">
        <v>122927</v>
      </c>
      <c r="BW192" s="6">
        <f t="shared" si="81"/>
        <v>281</v>
      </c>
      <c r="BX192" s="35">
        <f t="shared" si="82"/>
        <v>3048</v>
      </c>
      <c r="BY192" s="32">
        <f t="shared" si="83"/>
        <v>2.5425637517830557E-2</v>
      </c>
    </row>
    <row r="193" spans="37:77">
      <c r="AK193" s="31">
        <v>35611</v>
      </c>
      <c r="AL193" s="6">
        <v>203000</v>
      </c>
      <c r="AM193" s="6">
        <f t="shared" si="68"/>
        <v>168</v>
      </c>
      <c r="AN193" s="6">
        <f t="shared" si="69"/>
        <v>2541</v>
      </c>
      <c r="AO193" s="32">
        <f t="shared" si="70"/>
        <v>1.2675908789328449E-2</v>
      </c>
      <c r="AP193" s="32"/>
      <c r="AQ193" s="31">
        <v>35611</v>
      </c>
      <c r="AR193" s="6">
        <v>136211</v>
      </c>
      <c r="AS193" s="6">
        <f t="shared" si="71"/>
        <v>92</v>
      </c>
      <c r="AT193" s="6">
        <f t="shared" si="72"/>
        <v>2514</v>
      </c>
      <c r="AU193" s="32">
        <f t="shared" si="73"/>
        <v>1.8803712873138423E-2</v>
      </c>
      <c r="AV193" s="32"/>
      <c r="AW193" s="31">
        <v>35611</v>
      </c>
      <c r="AX193" s="6">
        <v>67.099999999999994</v>
      </c>
      <c r="AY193" s="46">
        <f t="shared" si="67"/>
        <v>0.67099014778325128</v>
      </c>
      <c r="AZ193" s="34"/>
      <c r="BA193" s="31">
        <v>35611</v>
      </c>
      <c r="BB193" s="35">
        <v>129412</v>
      </c>
      <c r="BC193" s="15">
        <f t="shared" si="74"/>
        <v>-52</v>
      </c>
      <c r="BD193" s="36">
        <f t="shared" si="75"/>
        <v>2810</v>
      </c>
      <c r="BE193" s="32">
        <f t="shared" si="76"/>
        <v>2.2195541934566521E-2</v>
      </c>
      <c r="BF193" s="72">
        <f t="shared" si="77"/>
        <v>1.9449708777469432E-2</v>
      </c>
      <c r="BG193" s="32"/>
      <c r="BH193" s="31">
        <v>35611</v>
      </c>
      <c r="BI193" s="35">
        <v>6799</v>
      </c>
      <c r="BJ193" s="35">
        <f t="shared" si="78"/>
        <v>144</v>
      </c>
      <c r="BK193" s="35">
        <f t="shared" si="79"/>
        <v>-296</v>
      </c>
      <c r="BL193" s="32">
        <f t="shared" si="80"/>
        <v>-4.17195207892882E-2</v>
      </c>
      <c r="BM193" s="32"/>
      <c r="BN193" s="31">
        <v>35611</v>
      </c>
      <c r="BO193" s="38">
        <v>5</v>
      </c>
      <c r="BP193" s="38"/>
      <c r="BU193" s="31">
        <v>35611</v>
      </c>
      <c r="BV193" s="6">
        <v>122646</v>
      </c>
      <c r="BW193" s="6">
        <f t="shared" si="81"/>
        <v>255</v>
      </c>
      <c r="BX193" s="35">
        <f t="shared" si="82"/>
        <v>2999</v>
      </c>
      <c r="BY193" s="32">
        <f t="shared" si="83"/>
        <v>2.5065400720452713E-2</v>
      </c>
    </row>
    <row r="194" spans="37:77">
      <c r="AK194" s="31">
        <v>35581</v>
      </c>
      <c r="AL194" s="6">
        <v>202832</v>
      </c>
      <c r="AM194" s="6">
        <f t="shared" si="68"/>
        <v>158</v>
      </c>
      <c r="AN194" s="6">
        <f t="shared" si="69"/>
        <v>2554</v>
      </c>
      <c r="AO194" s="32">
        <f t="shared" si="70"/>
        <v>1.2752274338669212E-2</v>
      </c>
      <c r="AP194" s="32"/>
      <c r="AQ194" s="31">
        <v>35581</v>
      </c>
      <c r="AR194" s="6">
        <v>136119</v>
      </c>
      <c r="AS194" s="6">
        <f t="shared" si="71"/>
        <v>103</v>
      </c>
      <c r="AT194" s="6">
        <f t="shared" si="72"/>
        <v>2452</v>
      </c>
      <c r="AU194" s="32">
        <f t="shared" si="73"/>
        <v>1.8344093905002801E-2</v>
      </c>
      <c r="AV194" s="32"/>
      <c r="AW194" s="31">
        <v>35581</v>
      </c>
      <c r="AX194" s="6">
        <v>67.099999999999994</v>
      </c>
      <c r="AY194" s="46">
        <f t="shared" si="67"/>
        <v>0.67109233257079748</v>
      </c>
      <c r="AZ194" s="34"/>
      <c r="BA194" s="31">
        <v>35581</v>
      </c>
      <c r="BB194" s="35">
        <v>129464</v>
      </c>
      <c r="BC194" s="15">
        <f t="shared" si="74"/>
        <v>321</v>
      </c>
      <c r="BD194" s="36">
        <f t="shared" si="75"/>
        <v>3220</v>
      </c>
      <c r="BE194" s="32">
        <f t="shared" si="76"/>
        <v>2.5506162669116872E-2</v>
      </c>
      <c r="BF194" s="72">
        <f t="shared" si="77"/>
        <v>2.0079015059572658E-2</v>
      </c>
      <c r="BG194" s="32"/>
      <c r="BH194" s="31">
        <v>35581</v>
      </c>
      <c r="BI194" s="35">
        <v>6655</v>
      </c>
      <c r="BJ194" s="35">
        <f t="shared" si="78"/>
        <v>-218</v>
      </c>
      <c r="BK194" s="35">
        <f t="shared" si="79"/>
        <v>-768</v>
      </c>
      <c r="BL194" s="32">
        <f t="shared" si="80"/>
        <v>-0.10346221204364814</v>
      </c>
      <c r="BM194" s="32"/>
      <c r="BN194" s="31">
        <v>35581</v>
      </c>
      <c r="BO194" s="38">
        <v>4.9000000000000004</v>
      </c>
      <c r="BP194" s="38"/>
      <c r="BU194" s="31">
        <v>35581</v>
      </c>
      <c r="BV194" s="6">
        <v>122391</v>
      </c>
      <c r="BW194" s="6">
        <f t="shared" si="81"/>
        <v>256</v>
      </c>
      <c r="BX194" s="35">
        <f t="shared" si="82"/>
        <v>3023</v>
      </c>
      <c r="BY194" s="32">
        <f t="shared" si="83"/>
        <v>2.532504523825474E-2</v>
      </c>
    </row>
    <row r="195" spans="37:77">
      <c r="AK195" s="31">
        <v>35550</v>
      </c>
      <c r="AL195" s="6">
        <v>202674</v>
      </c>
      <c r="AM195" s="6">
        <f t="shared" si="68"/>
        <v>161</v>
      </c>
      <c r="AN195" s="6">
        <f t="shared" si="69"/>
        <v>2573</v>
      </c>
      <c r="AO195" s="32">
        <f t="shared" si="70"/>
        <v>1.2858506454240581E-2</v>
      </c>
      <c r="AP195" s="32"/>
      <c r="AQ195" s="31">
        <v>35550</v>
      </c>
      <c r="AR195" s="6">
        <v>136016</v>
      </c>
      <c r="AS195" s="6">
        <f t="shared" si="71"/>
        <v>125</v>
      </c>
      <c r="AT195" s="6">
        <f t="shared" si="72"/>
        <v>2607</v>
      </c>
      <c r="AU195" s="32">
        <f t="shared" si="73"/>
        <v>1.9541410249683366E-2</v>
      </c>
      <c r="AV195" s="32"/>
      <c r="AW195" s="31">
        <v>35550</v>
      </c>
      <c r="AX195" s="6">
        <v>67.099999999999994</v>
      </c>
      <c r="AY195" s="46">
        <f t="shared" si="67"/>
        <v>0.67110729545970371</v>
      </c>
      <c r="AZ195" s="34"/>
      <c r="BA195" s="31">
        <v>35550</v>
      </c>
      <c r="BB195" s="35">
        <v>129143</v>
      </c>
      <c r="BC195" s="15">
        <f t="shared" si="74"/>
        <v>252</v>
      </c>
      <c r="BD195" s="36">
        <f t="shared" si="75"/>
        <v>3149</v>
      </c>
      <c r="BE195" s="32">
        <f t="shared" si="76"/>
        <v>2.4993253646999003E-2</v>
      </c>
      <c r="BF195" s="72">
        <f t="shared" si="77"/>
        <v>1.6694473876202709E-2</v>
      </c>
      <c r="BG195" s="32"/>
      <c r="BH195" s="31">
        <v>35550</v>
      </c>
      <c r="BI195" s="35">
        <v>6873</v>
      </c>
      <c r="BJ195" s="35">
        <f t="shared" si="78"/>
        <v>-127</v>
      </c>
      <c r="BK195" s="35">
        <f t="shared" si="79"/>
        <v>-542</v>
      </c>
      <c r="BL195" s="32">
        <f t="shared" si="80"/>
        <v>-7.3095077545515807E-2</v>
      </c>
      <c r="BM195" s="32"/>
      <c r="BN195" s="31">
        <v>35550</v>
      </c>
      <c r="BO195" s="38">
        <v>5.0999999999999996</v>
      </c>
      <c r="BP195" s="38"/>
      <c r="BU195" s="31">
        <v>35550</v>
      </c>
      <c r="BV195" s="6">
        <v>122135</v>
      </c>
      <c r="BW195" s="6">
        <f t="shared" si="81"/>
        <v>290</v>
      </c>
      <c r="BX195" s="35">
        <f t="shared" si="82"/>
        <v>3090</v>
      </c>
      <c r="BY195" s="32">
        <f t="shared" si="83"/>
        <v>2.5956571044563059E-2</v>
      </c>
    </row>
    <row r="196" spans="37:77">
      <c r="AK196" s="31">
        <v>35520</v>
      </c>
      <c r="AL196" s="6">
        <v>202513</v>
      </c>
      <c r="AM196" s="6">
        <f t="shared" si="68"/>
        <v>125</v>
      </c>
      <c r="AN196" s="6">
        <f t="shared" si="69"/>
        <v>2592</v>
      </c>
      <c r="AO196" s="32">
        <f t="shared" si="70"/>
        <v>1.2965121222882958E-2</v>
      </c>
      <c r="AP196" s="32"/>
      <c r="AQ196" s="31">
        <v>35520</v>
      </c>
      <c r="AR196" s="6">
        <v>135891</v>
      </c>
      <c r="AS196" s="6">
        <f t="shared" si="71"/>
        <v>491</v>
      </c>
      <c r="AT196" s="6">
        <f t="shared" si="72"/>
        <v>2711</v>
      </c>
      <c r="AU196" s="32">
        <f t="shared" si="73"/>
        <v>2.0355909295689978E-2</v>
      </c>
      <c r="AV196" s="32"/>
      <c r="AW196" s="31">
        <v>35520</v>
      </c>
      <c r="AX196" s="6">
        <v>67.099999999999994</v>
      </c>
      <c r="AY196" s="46">
        <f t="shared" si="67"/>
        <v>0.67102358860912636</v>
      </c>
      <c r="AZ196" s="34"/>
      <c r="BA196" s="31">
        <v>35520</v>
      </c>
      <c r="BB196" s="35">
        <v>128891</v>
      </c>
      <c r="BC196" s="15">
        <f t="shared" si="74"/>
        <v>593</v>
      </c>
      <c r="BD196" s="36">
        <f t="shared" si="75"/>
        <v>3029</v>
      </c>
      <c r="BE196" s="32">
        <f t="shared" si="76"/>
        <v>2.4066040584131754E-2</v>
      </c>
      <c r="BF196" s="72">
        <f t="shared" si="77"/>
        <v>1.5662326842423968E-2</v>
      </c>
      <c r="BG196" s="32"/>
      <c r="BH196" s="31">
        <v>35520</v>
      </c>
      <c r="BI196" s="35">
        <v>7000</v>
      </c>
      <c r="BJ196" s="35">
        <f t="shared" si="78"/>
        <v>-102</v>
      </c>
      <c r="BK196" s="35">
        <f t="shared" si="79"/>
        <v>-318</v>
      </c>
      <c r="BL196" s="32">
        <f t="shared" si="80"/>
        <v>-4.3454495763869949E-2</v>
      </c>
      <c r="BM196" s="32"/>
      <c r="BN196" s="31">
        <v>35520</v>
      </c>
      <c r="BO196" s="38">
        <v>5.2</v>
      </c>
      <c r="BP196" s="38"/>
      <c r="BU196" s="31">
        <v>35520</v>
      </c>
      <c r="BV196" s="6">
        <v>121845</v>
      </c>
      <c r="BW196" s="6">
        <f t="shared" si="81"/>
        <v>313</v>
      </c>
      <c r="BX196" s="35">
        <f t="shared" si="82"/>
        <v>2960</v>
      </c>
      <c r="BY196" s="32">
        <f t="shared" si="83"/>
        <v>2.4898010682592453E-2</v>
      </c>
    </row>
    <row r="197" spans="37:77">
      <c r="AK197" s="31">
        <v>35489</v>
      </c>
      <c r="AL197" s="6">
        <v>202388</v>
      </c>
      <c r="AM197" s="6">
        <f t="shared" si="68"/>
        <v>103</v>
      </c>
      <c r="AN197" s="6">
        <f t="shared" si="69"/>
        <v>2616</v>
      </c>
      <c r="AO197" s="32">
        <f t="shared" si="70"/>
        <v>1.3094928218168711E-2</v>
      </c>
      <c r="AP197" s="32"/>
      <c r="AQ197" s="31">
        <v>35489</v>
      </c>
      <c r="AR197" s="6">
        <v>135400</v>
      </c>
      <c r="AS197" s="6">
        <f t="shared" si="71"/>
        <v>-56</v>
      </c>
      <c r="AT197" s="6">
        <f t="shared" si="72"/>
        <v>2448</v>
      </c>
      <c r="AU197" s="32">
        <f t="shared" si="73"/>
        <v>1.8412660208195542E-2</v>
      </c>
      <c r="AV197" s="32"/>
      <c r="AW197" s="31">
        <v>35489</v>
      </c>
      <c r="AX197" s="6">
        <v>66.900000000000006</v>
      </c>
      <c r="AY197" s="46">
        <f t="shared" si="67"/>
        <v>0.66901199675870116</v>
      </c>
      <c r="AZ197" s="34"/>
      <c r="BA197" s="31">
        <v>35489</v>
      </c>
      <c r="BB197" s="35">
        <v>128298</v>
      </c>
      <c r="BC197" s="15">
        <f t="shared" si="74"/>
        <v>0</v>
      </c>
      <c r="BD197" s="36">
        <f t="shared" si="75"/>
        <v>2659</v>
      </c>
      <c r="BE197" s="32">
        <f t="shared" si="76"/>
        <v>2.1163810600211663E-2</v>
      </c>
      <c r="BF197" s="72">
        <f t="shared" si="77"/>
        <v>1.342754438822058E-2</v>
      </c>
      <c r="BG197" s="32"/>
      <c r="BH197" s="31">
        <v>35489</v>
      </c>
      <c r="BI197" s="35">
        <v>7102</v>
      </c>
      <c r="BJ197" s="35">
        <f t="shared" si="78"/>
        <v>-56</v>
      </c>
      <c r="BK197" s="35">
        <f t="shared" si="79"/>
        <v>-211</v>
      </c>
      <c r="BL197" s="32">
        <f t="shared" si="80"/>
        <v>-2.8852728018597062E-2</v>
      </c>
      <c r="BM197" s="32"/>
      <c r="BN197" s="31">
        <v>35489</v>
      </c>
      <c r="BO197" s="38">
        <v>5.2</v>
      </c>
      <c r="BP197" s="38"/>
      <c r="BU197" s="31">
        <v>35489</v>
      </c>
      <c r="BV197" s="6">
        <v>121532</v>
      </c>
      <c r="BW197" s="6">
        <f t="shared" si="81"/>
        <v>299</v>
      </c>
      <c r="BX197" s="35">
        <f t="shared" si="82"/>
        <v>2911</v>
      </c>
      <c r="BY197" s="32">
        <f t="shared" si="83"/>
        <v>2.4540342772358947E-2</v>
      </c>
    </row>
    <row r="198" spans="37:77">
      <c r="AK198" s="31">
        <v>35461</v>
      </c>
      <c r="AL198" s="6">
        <v>202285</v>
      </c>
      <c r="AM198" s="6">
        <f t="shared" si="68"/>
        <v>649</v>
      </c>
      <c r="AN198" s="6">
        <f t="shared" si="69"/>
        <v>2651</v>
      </c>
      <c r="AO198" s="32">
        <f t="shared" si="70"/>
        <v>1.3279301121051468E-2</v>
      </c>
      <c r="AP198" s="32"/>
      <c r="AQ198" s="31">
        <v>35461</v>
      </c>
      <c r="AR198" s="6">
        <v>135456</v>
      </c>
      <c r="AS198" s="6">
        <f t="shared" si="71"/>
        <v>343</v>
      </c>
      <c r="AT198" s="6">
        <f t="shared" si="72"/>
        <v>2840</v>
      </c>
      <c r="AU198" s="32">
        <f t="shared" si="73"/>
        <v>2.1415213850515702E-2</v>
      </c>
      <c r="AV198" s="32"/>
      <c r="AW198" s="31">
        <v>35461</v>
      </c>
      <c r="AX198" s="6">
        <v>67</v>
      </c>
      <c r="AY198" s="46">
        <f t="shared" si="67"/>
        <v>0.66962948315495463</v>
      </c>
      <c r="AZ198" s="34"/>
      <c r="BA198" s="31">
        <v>35461</v>
      </c>
      <c r="BB198" s="35">
        <v>128298</v>
      </c>
      <c r="BC198" s="15">
        <f t="shared" si="74"/>
        <v>438</v>
      </c>
      <c r="BD198" s="36">
        <f t="shared" si="75"/>
        <v>3173</v>
      </c>
      <c r="BE198" s="32">
        <f t="shared" si="76"/>
        <v>2.5358641358641298E-2</v>
      </c>
      <c r="BF198" s="72">
        <f t="shared" si="77"/>
        <v>1.4532316355664099E-2</v>
      </c>
      <c r="BG198" s="32"/>
      <c r="BH198" s="31">
        <v>35461</v>
      </c>
      <c r="BI198" s="35">
        <v>7158</v>
      </c>
      <c r="BJ198" s="35">
        <f t="shared" si="78"/>
        <v>-95</v>
      </c>
      <c r="BK198" s="35">
        <f t="shared" si="79"/>
        <v>-333</v>
      </c>
      <c r="BL198" s="32">
        <f t="shared" si="80"/>
        <v>-4.4453344012815421E-2</v>
      </c>
      <c r="BM198" s="32"/>
      <c r="BN198" s="31">
        <v>35461</v>
      </c>
      <c r="BO198" s="38">
        <v>5.3</v>
      </c>
      <c r="BP198" s="38"/>
      <c r="BU198" s="31">
        <v>35461</v>
      </c>
      <c r="BV198" s="6">
        <v>121233</v>
      </c>
      <c r="BW198" s="6">
        <f t="shared" si="81"/>
        <v>231</v>
      </c>
      <c r="BX198" s="35">
        <f t="shared" si="82"/>
        <v>3046</v>
      </c>
      <c r="BY198" s="32">
        <f t="shared" si="83"/>
        <v>2.5772716119370154E-2</v>
      </c>
    </row>
    <row r="199" spans="37:77">
      <c r="AK199" s="31">
        <v>35430</v>
      </c>
      <c r="AL199" s="6">
        <v>201636</v>
      </c>
      <c r="AM199" s="6">
        <f t="shared" si="68"/>
        <v>173</v>
      </c>
      <c r="AN199" s="6">
        <f t="shared" si="69"/>
        <v>2128</v>
      </c>
      <c r="AO199" s="32">
        <f t="shared" si="70"/>
        <v>1.0666238947811602E-2</v>
      </c>
      <c r="AP199" s="32"/>
      <c r="AQ199" s="31">
        <v>35430</v>
      </c>
      <c r="AR199" s="6">
        <v>135113</v>
      </c>
      <c r="AS199" s="6">
        <f t="shared" si="71"/>
        <v>106</v>
      </c>
      <c r="AT199" s="6">
        <f t="shared" si="72"/>
        <v>2602</v>
      </c>
      <c r="AU199" s="32">
        <f t="shared" si="73"/>
        <v>1.9636105681792415E-2</v>
      </c>
      <c r="AV199" s="32"/>
      <c r="AW199" s="31">
        <v>35430</v>
      </c>
      <c r="AX199" s="6">
        <v>67</v>
      </c>
      <c r="AY199" s="46">
        <f t="shared" ref="AY199:AY262" si="84">AR199/AL199</f>
        <v>0.67008371520958554</v>
      </c>
      <c r="AZ199" s="34"/>
      <c r="BA199" s="31">
        <v>35430</v>
      </c>
      <c r="BB199" s="35">
        <v>127860</v>
      </c>
      <c r="BC199" s="15">
        <f t="shared" si="74"/>
        <v>89</v>
      </c>
      <c r="BD199" s="36">
        <f t="shared" si="75"/>
        <v>2772</v>
      </c>
      <c r="BE199" s="32">
        <f t="shared" si="76"/>
        <v>2.2160399079048432E-2</v>
      </c>
      <c r="BF199" s="72">
        <f t="shared" si="77"/>
        <v>1.2551483445201739E-2</v>
      </c>
      <c r="BG199" s="32"/>
      <c r="BH199" s="31">
        <v>35430</v>
      </c>
      <c r="BI199" s="35">
        <v>7253</v>
      </c>
      <c r="BJ199" s="35">
        <f t="shared" si="78"/>
        <v>17</v>
      </c>
      <c r="BK199" s="35">
        <f t="shared" si="79"/>
        <v>-170</v>
      </c>
      <c r="BL199" s="32">
        <f t="shared" si="80"/>
        <v>-2.2901791728411669E-2</v>
      </c>
      <c r="BM199" s="32"/>
      <c r="BN199" s="31">
        <v>35430</v>
      </c>
      <c r="BO199" s="38">
        <v>5.4</v>
      </c>
      <c r="BP199" s="38"/>
      <c r="BU199" s="31">
        <v>35430</v>
      </c>
      <c r="BV199" s="6">
        <v>121002</v>
      </c>
      <c r="BW199" s="6">
        <f t="shared" si="81"/>
        <v>168</v>
      </c>
      <c r="BX199" s="35">
        <f t="shared" si="82"/>
        <v>2794</v>
      </c>
      <c r="BY199" s="32">
        <f t="shared" si="83"/>
        <v>2.3636302111532226E-2</v>
      </c>
    </row>
    <row r="200" spans="37:77">
      <c r="AK200" s="31">
        <v>35399</v>
      </c>
      <c r="AL200" s="6">
        <v>201463</v>
      </c>
      <c r="AM200" s="6">
        <f t="shared" ref="AM200:AM263" si="85">AL200-AL201</f>
        <v>190</v>
      </c>
      <c r="AN200" s="6">
        <f t="shared" ref="AN200:AN263" si="86">AL200-AL212</f>
        <v>2108</v>
      </c>
      <c r="AO200" s="32">
        <f t="shared" ref="AO200:AO263" si="87">AL200/AL212-1</f>
        <v>1.0574101477264231E-2</v>
      </c>
      <c r="AP200" s="32"/>
      <c r="AQ200" s="31">
        <v>35399</v>
      </c>
      <c r="AR200" s="6">
        <v>135007</v>
      </c>
      <c r="AS200" s="6">
        <f t="shared" ref="AS200:AS263" si="88">AR200-AR201</f>
        <v>86</v>
      </c>
      <c r="AT200" s="6">
        <f t="shared" ref="AT200:AT263" si="89">AR200-AR212</f>
        <v>2393</v>
      </c>
      <c r="AU200" s="32">
        <f t="shared" ref="AU200:AU263" si="90">AR200/AR212-1</f>
        <v>1.8044851976412701E-2</v>
      </c>
      <c r="AV200" s="32"/>
      <c r="AW200" s="31">
        <v>35399</v>
      </c>
      <c r="AX200" s="6">
        <v>67</v>
      </c>
      <c r="AY200" s="46">
        <f t="shared" si="84"/>
        <v>0.67013297727126075</v>
      </c>
      <c r="AZ200" s="34"/>
      <c r="BA200" s="31">
        <v>35399</v>
      </c>
      <c r="BB200" s="35">
        <v>127771</v>
      </c>
      <c r="BC200" s="15">
        <f t="shared" ref="BC200:BC263" si="91">BB200-BB201</f>
        <v>-119</v>
      </c>
      <c r="BD200" s="36">
        <f t="shared" ref="BD200:BD263" si="92">BB200-BB212</f>
        <v>2583</v>
      </c>
      <c r="BE200" s="32">
        <f t="shared" ref="BE200:BE263" si="93">BB200/BB212-1</f>
        <v>2.0632968016103703E-2</v>
      </c>
      <c r="BF200" s="72">
        <f t="shared" ref="BF200:BF263" si="94">AVERAGE(BE200,BE212)</f>
        <v>1.3014932400226331E-2</v>
      </c>
      <c r="BG200" s="32"/>
      <c r="BH200" s="31">
        <v>35399</v>
      </c>
      <c r="BI200" s="35">
        <v>7236</v>
      </c>
      <c r="BJ200" s="35">
        <f t="shared" ref="BJ200:BJ263" si="95">BI200-BI201</f>
        <v>205</v>
      </c>
      <c r="BK200" s="35">
        <f t="shared" ref="BK200:BK263" si="96">BI200-BI212</f>
        <v>-190</v>
      </c>
      <c r="BL200" s="32">
        <f t="shared" ref="BL200:BL263" si="97">BI200/BI212-1</f>
        <v>-2.5585779692970601E-2</v>
      </c>
      <c r="BM200" s="32"/>
      <c r="BN200" s="31">
        <v>35399</v>
      </c>
      <c r="BO200" s="38">
        <v>5.4</v>
      </c>
      <c r="BP200" s="38"/>
      <c r="BU200" s="31">
        <v>35399</v>
      </c>
      <c r="BV200" s="6">
        <v>120834</v>
      </c>
      <c r="BW200" s="6">
        <f t="shared" ref="BW200:BW263" si="98">BV200-BV201</f>
        <v>296</v>
      </c>
      <c r="BX200" s="35">
        <f t="shared" ref="BX200:BX263" si="99">BV200-BV212</f>
        <v>2758</v>
      </c>
      <c r="BY200" s="32">
        <f t="shared" ref="BY200:BY263" si="100">BV200/BV212-1</f>
        <v>2.3357837325112651E-2</v>
      </c>
    </row>
    <row r="201" spans="37:77">
      <c r="AK201" s="31">
        <v>35369</v>
      </c>
      <c r="AL201" s="6">
        <v>201273</v>
      </c>
      <c r="AM201" s="6">
        <f t="shared" si="85"/>
        <v>213</v>
      </c>
      <c r="AN201" s="6">
        <f t="shared" si="86"/>
        <v>2081</v>
      </c>
      <c r="AO201" s="32">
        <f t="shared" si="87"/>
        <v>1.0447206715129109E-2</v>
      </c>
      <c r="AP201" s="32"/>
      <c r="AQ201" s="31">
        <v>35369</v>
      </c>
      <c r="AR201" s="6">
        <v>134921</v>
      </c>
      <c r="AS201" s="6">
        <f t="shared" si="88"/>
        <v>406</v>
      </c>
      <c r="AT201" s="6">
        <f t="shared" si="89"/>
        <v>2205</v>
      </c>
      <c r="AU201" s="32">
        <f t="shared" si="90"/>
        <v>1.6614424786762783E-2</v>
      </c>
      <c r="AV201" s="32"/>
      <c r="AW201" s="31">
        <v>35369</v>
      </c>
      <c r="AX201" s="6">
        <v>67</v>
      </c>
      <c r="AY201" s="46">
        <f t="shared" si="84"/>
        <v>0.67033829674124201</v>
      </c>
      <c r="AZ201" s="34"/>
      <c r="BA201" s="31">
        <v>35369</v>
      </c>
      <c r="BB201" s="35">
        <v>127890</v>
      </c>
      <c r="BC201" s="15">
        <f t="shared" si="91"/>
        <v>354</v>
      </c>
      <c r="BD201" s="36">
        <f t="shared" si="92"/>
        <v>2502</v>
      </c>
      <c r="BE201" s="32">
        <f t="shared" si="93"/>
        <v>1.9954062589721433E-2</v>
      </c>
      <c r="BF201" s="72">
        <f t="shared" si="94"/>
        <v>1.5117549536448949E-2</v>
      </c>
      <c r="BG201" s="32"/>
      <c r="BH201" s="31">
        <v>35369</v>
      </c>
      <c r="BI201" s="35">
        <v>7031</v>
      </c>
      <c r="BJ201" s="35">
        <f t="shared" si="95"/>
        <v>52</v>
      </c>
      <c r="BK201" s="35">
        <f t="shared" si="96"/>
        <v>-297</v>
      </c>
      <c r="BL201" s="32">
        <f t="shared" si="97"/>
        <v>-4.0529475982532759E-2</v>
      </c>
      <c r="BM201" s="32"/>
      <c r="BN201" s="31">
        <v>35369</v>
      </c>
      <c r="BO201" s="38">
        <v>5.2</v>
      </c>
      <c r="BP201" s="38"/>
      <c r="BU201" s="31">
        <v>35369</v>
      </c>
      <c r="BV201" s="6">
        <v>120538</v>
      </c>
      <c r="BW201" s="6">
        <f t="shared" si="98"/>
        <v>243</v>
      </c>
      <c r="BX201" s="35">
        <f t="shared" si="99"/>
        <v>2611</v>
      </c>
      <c r="BY201" s="32">
        <f t="shared" si="100"/>
        <v>2.2140815928498148E-2</v>
      </c>
    </row>
    <row r="202" spans="37:77">
      <c r="AK202" s="31">
        <v>35338</v>
      </c>
      <c r="AL202" s="6">
        <v>201060</v>
      </c>
      <c r="AM202" s="6">
        <f t="shared" si="85"/>
        <v>213</v>
      </c>
      <c r="AN202" s="6">
        <f t="shared" si="86"/>
        <v>2055</v>
      </c>
      <c r="AO202" s="32">
        <f t="shared" si="87"/>
        <v>1.0326373709203196E-2</v>
      </c>
      <c r="AP202" s="32"/>
      <c r="AQ202" s="31">
        <v>35338</v>
      </c>
      <c r="AR202" s="6">
        <v>134515</v>
      </c>
      <c r="AS202" s="6">
        <f t="shared" si="88"/>
        <v>461</v>
      </c>
      <c r="AT202" s="6">
        <f t="shared" si="89"/>
        <v>1904</v>
      </c>
      <c r="AU202" s="32">
        <f t="shared" si="90"/>
        <v>1.435778329097892E-2</v>
      </c>
      <c r="AV202" s="32"/>
      <c r="AW202" s="31">
        <v>35338</v>
      </c>
      <c r="AX202" s="6">
        <v>66.900000000000006</v>
      </c>
      <c r="AY202" s="46">
        <f t="shared" si="84"/>
        <v>0.66902914552869786</v>
      </c>
      <c r="AZ202" s="34"/>
      <c r="BA202" s="31">
        <v>35338</v>
      </c>
      <c r="BB202" s="35">
        <v>127536</v>
      </c>
      <c r="BC202" s="15">
        <f t="shared" si="91"/>
        <v>364</v>
      </c>
      <c r="BD202" s="36">
        <f t="shared" si="92"/>
        <v>2403</v>
      </c>
      <c r="BE202" s="32">
        <f t="shared" si="93"/>
        <v>1.9203567404281863E-2</v>
      </c>
      <c r="BF202" s="72">
        <f t="shared" si="94"/>
        <v>1.5447183784607188E-2</v>
      </c>
      <c r="BG202" s="32"/>
      <c r="BH202" s="31">
        <v>35338</v>
      </c>
      <c r="BI202" s="35">
        <v>6979</v>
      </c>
      <c r="BJ202" s="35">
        <f t="shared" si="95"/>
        <v>97</v>
      </c>
      <c r="BK202" s="35">
        <f t="shared" si="96"/>
        <v>-499</v>
      </c>
      <c r="BL202" s="32">
        <f t="shared" si="97"/>
        <v>-6.6729071944370166E-2</v>
      </c>
      <c r="BM202" s="32"/>
      <c r="BN202" s="31">
        <v>35338</v>
      </c>
      <c r="BO202" s="38">
        <v>5.2</v>
      </c>
      <c r="BP202" s="38"/>
      <c r="BU202" s="31">
        <v>35338</v>
      </c>
      <c r="BV202" s="6">
        <v>120295</v>
      </c>
      <c r="BW202" s="6">
        <f t="shared" si="98"/>
        <v>219</v>
      </c>
      <c r="BX202" s="35">
        <f t="shared" si="99"/>
        <v>2514</v>
      </c>
      <c r="BY202" s="32">
        <f t="shared" si="100"/>
        <v>2.1344699060120043E-2</v>
      </c>
    </row>
    <row r="203" spans="37:77">
      <c r="AK203" s="31">
        <v>35308</v>
      </c>
      <c r="AL203" s="6">
        <v>200847</v>
      </c>
      <c r="AM203" s="6">
        <f t="shared" si="85"/>
        <v>206</v>
      </c>
      <c r="AN203" s="6">
        <f t="shared" si="86"/>
        <v>2046</v>
      </c>
      <c r="AO203" s="32">
        <f t="shared" si="87"/>
        <v>1.0291698733909893E-2</v>
      </c>
      <c r="AP203" s="32"/>
      <c r="AQ203" s="31">
        <v>35308</v>
      </c>
      <c r="AR203" s="6">
        <v>134054</v>
      </c>
      <c r="AS203" s="6">
        <f t="shared" si="88"/>
        <v>-230</v>
      </c>
      <c r="AT203" s="6">
        <f t="shared" si="89"/>
        <v>1718</v>
      </c>
      <c r="AU203" s="32">
        <f t="shared" si="90"/>
        <v>1.2982106154032058E-2</v>
      </c>
      <c r="AV203" s="32"/>
      <c r="AW203" s="31">
        <v>35308</v>
      </c>
      <c r="AX203" s="6">
        <v>66.7</v>
      </c>
      <c r="AY203" s="46">
        <f t="shared" si="84"/>
        <v>0.66744337729714653</v>
      </c>
      <c r="AZ203" s="34"/>
      <c r="BA203" s="31">
        <v>35308</v>
      </c>
      <c r="BB203" s="35">
        <v>127172</v>
      </c>
      <c r="BC203" s="15">
        <f t="shared" si="91"/>
        <v>225</v>
      </c>
      <c r="BD203" s="36">
        <f t="shared" si="92"/>
        <v>2320</v>
      </c>
      <c r="BE203" s="32">
        <f t="shared" si="93"/>
        <v>1.8582001089289646E-2</v>
      </c>
      <c r="BF203" s="72">
        <f t="shared" si="94"/>
        <v>1.5412192028486538E-2</v>
      </c>
      <c r="BG203" s="32"/>
      <c r="BH203" s="31">
        <v>35308</v>
      </c>
      <c r="BI203" s="35">
        <v>6882</v>
      </c>
      <c r="BJ203" s="35">
        <f t="shared" si="95"/>
        <v>-455</v>
      </c>
      <c r="BK203" s="35">
        <f t="shared" si="96"/>
        <v>-602</v>
      </c>
      <c r="BL203" s="32">
        <f t="shared" si="97"/>
        <v>-8.0438268305718874E-2</v>
      </c>
      <c r="BM203" s="32"/>
      <c r="BN203" s="31">
        <v>35308</v>
      </c>
      <c r="BO203" s="38">
        <v>5.0999999999999996</v>
      </c>
      <c r="BP203" s="38"/>
      <c r="BU203" s="31">
        <v>35308</v>
      </c>
      <c r="BV203" s="6">
        <v>120076</v>
      </c>
      <c r="BW203" s="6">
        <f t="shared" si="98"/>
        <v>197</v>
      </c>
      <c r="BX203" s="35">
        <f t="shared" si="99"/>
        <v>2539</v>
      </c>
      <c r="BY203" s="32">
        <f t="shared" si="100"/>
        <v>2.1601708398206521E-2</v>
      </c>
    </row>
    <row r="204" spans="37:77">
      <c r="AK204" s="31">
        <v>35277</v>
      </c>
      <c r="AL204" s="6">
        <v>200641</v>
      </c>
      <c r="AM204" s="6">
        <f t="shared" si="85"/>
        <v>182</v>
      </c>
      <c r="AN204" s="6">
        <f t="shared" si="86"/>
        <v>2026</v>
      </c>
      <c r="AO204" s="32">
        <f t="shared" si="87"/>
        <v>1.0200639428039171E-2</v>
      </c>
      <c r="AP204" s="32"/>
      <c r="AQ204" s="31">
        <v>35277</v>
      </c>
      <c r="AR204" s="6">
        <v>134284</v>
      </c>
      <c r="AS204" s="6">
        <f t="shared" si="88"/>
        <v>587</v>
      </c>
      <c r="AT204" s="6">
        <f t="shared" si="89"/>
        <v>1941</v>
      </c>
      <c r="AU204" s="32">
        <f t="shared" si="90"/>
        <v>1.4666434945558082E-2</v>
      </c>
      <c r="AV204" s="32"/>
      <c r="AW204" s="31">
        <v>35277</v>
      </c>
      <c r="AX204" s="6">
        <v>66.900000000000006</v>
      </c>
      <c r="AY204" s="46">
        <f t="shared" si="84"/>
        <v>0.66927497370926181</v>
      </c>
      <c r="AZ204" s="34"/>
      <c r="BA204" s="31">
        <v>35277</v>
      </c>
      <c r="BB204" s="35">
        <v>126947</v>
      </c>
      <c r="BC204" s="15">
        <f t="shared" si="91"/>
        <v>345</v>
      </c>
      <c r="BD204" s="36">
        <f t="shared" si="92"/>
        <v>2131</v>
      </c>
      <c r="BE204" s="32">
        <f t="shared" si="93"/>
        <v>1.707313164978852E-2</v>
      </c>
      <c r="BF204" s="72">
        <f t="shared" si="94"/>
        <v>1.7134352404197584E-2</v>
      </c>
      <c r="BG204" s="32"/>
      <c r="BH204" s="31">
        <v>35277</v>
      </c>
      <c r="BI204" s="35">
        <v>7337</v>
      </c>
      <c r="BJ204" s="35">
        <f t="shared" si="95"/>
        <v>242</v>
      </c>
      <c r="BK204" s="35">
        <f t="shared" si="96"/>
        <v>-190</v>
      </c>
      <c r="BL204" s="32">
        <f t="shared" si="97"/>
        <v>-2.5242460475621065E-2</v>
      </c>
      <c r="BM204" s="32"/>
      <c r="BN204" s="31">
        <v>35277</v>
      </c>
      <c r="BO204" s="38">
        <v>5.5</v>
      </c>
      <c r="BP204" s="38"/>
      <c r="BU204" s="31">
        <v>35277</v>
      </c>
      <c r="BV204" s="6">
        <v>119879</v>
      </c>
      <c r="BW204" s="6">
        <f t="shared" si="98"/>
        <v>232</v>
      </c>
      <c r="BX204" s="35">
        <f t="shared" si="99"/>
        <v>2614</v>
      </c>
      <c r="BY204" s="32">
        <f t="shared" si="100"/>
        <v>2.2291391293224772E-2</v>
      </c>
    </row>
    <row r="205" spans="37:77">
      <c r="AK205" s="31">
        <v>35246</v>
      </c>
      <c r="AL205" s="6">
        <v>200459</v>
      </c>
      <c r="AM205" s="6">
        <f t="shared" si="85"/>
        <v>181</v>
      </c>
      <c r="AN205" s="6">
        <f t="shared" si="86"/>
        <v>2007</v>
      </c>
      <c r="AO205" s="32">
        <f t="shared" si="87"/>
        <v>1.0113276762139023E-2</v>
      </c>
      <c r="AP205" s="32"/>
      <c r="AQ205" s="31">
        <v>35246</v>
      </c>
      <c r="AR205" s="6">
        <v>133697</v>
      </c>
      <c r="AS205" s="6">
        <f t="shared" si="88"/>
        <v>30</v>
      </c>
      <c r="AT205" s="6">
        <f t="shared" si="89"/>
        <v>1748</v>
      </c>
      <c r="AU205" s="32">
        <f t="shared" si="90"/>
        <v>1.3247542611160457E-2</v>
      </c>
      <c r="AV205" s="32"/>
      <c r="AW205" s="31">
        <v>35246</v>
      </c>
      <c r="AX205" s="6">
        <v>66.7</v>
      </c>
      <c r="AY205" s="46">
        <f t="shared" si="84"/>
        <v>0.66695433979018148</v>
      </c>
      <c r="AZ205" s="34"/>
      <c r="BA205" s="31">
        <v>35246</v>
      </c>
      <c r="BB205" s="35">
        <v>126602</v>
      </c>
      <c r="BC205" s="15">
        <f t="shared" si="91"/>
        <v>358</v>
      </c>
      <c r="BD205" s="36">
        <f t="shared" si="92"/>
        <v>2080</v>
      </c>
      <c r="BE205" s="32">
        <f t="shared" si="93"/>
        <v>1.6703875620372344E-2</v>
      </c>
      <c r="BF205" s="72">
        <f t="shared" si="94"/>
        <v>1.6049639915638125E-2</v>
      </c>
      <c r="BG205" s="32"/>
      <c r="BH205" s="31">
        <v>35246</v>
      </c>
      <c r="BI205" s="35">
        <v>7095</v>
      </c>
      <c r="BJ205" s="35">
        <f t="shared" si="95"/>
        <v>-328</v>
      </c>
      <c r="BK205" s="35">
        <f t="shared" si="96"/>
        <v>-332</v>
      </c>
      <c r="BL205" s="32">
        <f t="shared" si="97"/>
        <v>-4.4701763834657293E-2</v>
      </c>
      <c r="BM205" s="32"/>
      <c r="BN205" s="31">
        <v>35246</v>
      </c>
      <c r="BO205" s="38">
        <v>5.3</v>
      </c>
      <c r="BP205" s="38"/>
      <c r="BU205" s="31">
        <v>35246</v>
      </c>
      <c r="BV205" s="6">
        <v>119647</v>
      </c>
      <c r="BW205" s="6">
        <f t="shared" si="98"/>
        <v>279</v>
      </c>
      <c r="BX205" s="35">
        <f t="shared" si="99"/>
        <v>2461</v>
      </c>
      <c r="BY205" s="32">
        <f t="shared" si="100"/>
        <v>2.1000802143600783E-2</v>
      </c>
    </row>
    <row r="206" spans="37:77">
      <c r="AK206" s="31">
        <v>35216</v>
      </c>
      <c r="AL206" s="6">
        <v>200278</v>
      </c>
      <c r="AM206" s="6">
        <f t="shared" si="85"/>
        <v>177</v>
      </c>
      <c r="AN206" s="6">
        <f t="shared" si="86"/>
        <v>1992</v>
      </c>
      <c r="AO206" s="32">
        <f t="shared" si="87"/>
        <v>1.0046095034445202E-2</v>
      </c>
      <c r="AP206" s="32"/>
      <c r="AQ206" s="31">
        <v>35216</v>
      </c>
      <c r="AR206" s="6">
        <v>133667</v>
      </c>
      <c r="AS206" s="6">
        <f t="shared" si="88"/>
        <v>258</v>
      </c>
      <c r="AT206" s="6">
        <f t="shared" si="89"/>
        <v>1816</v>
      </c>
      <c r="AU206" s="32">
        <f t="shared" si="90"/>
        <v>1.3773122691522977E-2</v>
      </c>
      <c r="AV206" s="32"/>
      <c r="AW206" s="31">
        <v>35216</v>
      </c>
      <c r="AX206" s="6">
        <v>66.7</v>
      </c>
      <c r="AY206" s="46">
        <f t="shared" si="84"/>
        <v>0.66740730384765179</v>
      </c>
      <c r="AZ206" s="34"/>
      <c r="BA206" s="31">
        <v>35216</v>
      </c>
      <c r="BB206" s="35">
        <v>126244</v>
      </c>
      <c r="BC206" s="15">
        <f t="shared" si="91"/>
        <v>250</v>
      </c>
      <c r="BD206" s="36">
        <f t="shared" si="92"/>
        <v>1823</v>
      </c>
      <c r="BE206" s="32">
        <f t="shared" si="93"/>
        <v>1.4651867450028444E-2</v>
      </c>
      <c r="BF206" s="72">
        <f t="shared" si="94"/>
        <v>1.3662207979474483E-2</v>
      </c>
      <c r="BG206" s="32"/>
      <c r="BH206" s="31">
        <v>35216</v>
      </c>
      <c r="BI206" s="35">
        <v>7423</v>
      </c>
      <c r="BJ206" s="35">
        <f t="shared" si="95"/>
        <v>8</v>
      </c>
      <c r="BK206" s="35">
        <f t="shared" si="96"/>
        <v>-7</v>
      </c>
      <c r="BL206" s="32">
        <f t="shared" si="97"/>
        <v>-9.4212651413194681E-4</v>
      </c>
      <c r="BM206" s="32"/>
      <c r="BN206" s="31">
        <v>35216</v>
      </c>
      <c r="BO206" s="38">
        <v>5.6</v>
      </c>
      <c r="BP206" s="38"/>
      <c r="BU206" s="31">
        <v>35216</v>
      </c>
      <c r="BV206" s="6">
        <v>119368</v>
      </c>
      <c r="BW206" s="6">
        <f t="shared" si="98"/>
        <v>323</v>
      </c>
      <c r="BX206" s="35">
        <f t="shared" si="99"/>
        <v>2414</v>
      </c>
      <c r="BY206" s="32">
        <f t="shared" si="100"/>
        <v>2.0640593737708768E-2</v>
      </c>
    </row>
    <row r="207" spans="37:77">
      <c r="AK207" s="31">
        <v>35185</v>
      </c>
      <c r="AL207" s="6">
        <v>200101</v>
      </c>
      <c r="AM207" s="6">
        <f t="shared" si="85"/>
        <v>180</v>
      </c>
      <c r="AN207" s="6">
        <f t="shared" si="86"/>
        <v>1953</v>
      </c>
      <c r="AO207" s="32">
        <f t="shared" si="87"/>
        <v>9.8562690514161222E-3</v>
      </c>
      <c r="AP207" s="32"/>
      <c r="AQ207" s="31">
        <v>35185</v>
      </c>
      <c r="AR207" s="6">
        <v>133409</v>
      </c>
      <c r="AS207" s="6">
        <f t="shared" si="88"/>
        <v>229</v>
      </c>
      <c r="AT207" s="6">
        <f t="shared" si="89"/>
        <v>819</v>
      </c>
      <c r="AU207" s="32">
        <f t="shared" si="90"/>
        <v>6.1769364205446209E-3</v>
      </c>
      <c r="AV207" s="32"/>
      <c r="AW207" s="31">
        <v>35185</v>
      </c>
      <c r="AX207" s="6">
        <v>66.7</v>
      </c>
      <c r="AY207" s="46">
        <f t="shared" si="84"/>
        <v>0.66670831230228733</v>
      </c>
      <c r="AZ207" s="34"/>
      <c r="BA207" s="31">
        <v>35185</v>
      </c>
      <c r="BB207" s="35">
        <v>125994</v>
      </c>
      <c r="BC207" s="15">
        <f t="shared" si="91"/>
        <v>132</v>
      </c>
      <c r="BD207" s="36">
        <f t="shared" si="92"/>
        <v>1049</v>
      </c>
      <c r="BE207" s="32">
        <f t="shared" si="93"/>
        <v>8.3956941054064149E-3</v>
      </c>
      <c r="BF207" s="72">
        <f t="shared" si="94"/>
        <v>1.5053190907474701E-2</v>
      </c>
      <c r="BG207" s="32"/>
      <c r="BH207" s="31">
        <v>35185</v>
      </c>
      <c r="BI207" s="35">
        <v>7415</v>
      </c>
      <c r="BJ207" s="35">
        <f t="shared" si="95"/>
        <v>97</v>
      </c>
      <c r="BK207" s="35">
        <f t="shared" si="96"/>
        <v>-230</v>
      </c>
      <c r="BL207" s="32">
        <f t="shared" si="97"/>
        <v>-3.0085022890778301E-2</v>
      </c>
      <c r="BM207" s="32"/>
      <c r="BN207" s="31">
        <v>35185</v>
      </c>
      <c r="BO207" s="38">
        <v>5.6</v>
      </c>
      <c r="BP207" s="38"/>
      <c r="BU207" s="31">
        <v>35185</v>
      </c>
      <c r="BV207" s="6">
        <v>119045</v>
      </c>
      <c r="BW207" s="6">
        <f t="shared" si="98"/>
        <v>160</v>
      </c>
      <c r="BX207" s="35">
        <f t="shared" si="99"/>
        <v>2075</v>
      </c>
      <c r="BY207" s="32">
        <f t="shared" si="100"/>
        <v>1.7739591348209016E-2</v>
      </c>
    </row>
    <row r="208" spans="37:77">
      <c r="AK208" s="31">
        <v>35155</v>
      </c>
      <c r="AL208" s="6">
        <v>199921</v>
      </c>
      <c r="AM208" s="6">
        <f t="shared" si="85"/>
        <v>149</v>
      </c>
      <c r="AN208" s="6">
        <f t="shared" si="86"/>
        <v>1914</v>
      </c>
      <c r="AO208" s="32">
        <f t="shared" si="87"/>
        <v>9.6663249279065333E-3</v>
      </c>
      <c r="AP208" s="32"/>
      <c r="AQ208" s="31">
        <v>35155</v>
      </c>
      <c r="AR208" s="6">
        <v>133180</v>
      </c>
      <c r="AS208" s="6">
        <f t="shared" si="88"/>
        <v>228</v>
      </c>
      <c r="AT208" s="6">
        <f t="shared" si="89"/>
        <v>1072</v>
      </c>
      <c r="AU208" s="32">
        <f t="shared" si="90"/>
        <v>8.1145729251823617E-3</v>
      </c>
      <c r="AV208" s="32"/>
      <c r="AW208" s="31">
        <v>35155</v>
      </c>
      <c r="AX208" s="6">
        <v>66.599999999999994</v>
      </c>
      <c r="AY208" s="46">
        <f t="shared" si="84"/>
        <v>0.66616313443810304</v>
      </c>
      <c r="AZ208" s="34"/>
      <c r="BA208" s="31">
        <v>35155</v>
      </c>
      <c r="BB208" s="35">
        <v>125862</v>
      </c>
      <c r="BC208" s="15">
        <f t="shared" si="91"/>
        <v>223</v>
      </c>
      <c r="BD208" s="36">
        <f t="shared" si="92"/>
        <v>907</v>
      </c>
      <c r="BE208" s="32">
        <f t="shared" si="93"/>
        <v>7.2586131007161825E-3</v>
      </c>
      <c r="BF208" s="72">
        <f t="shared" si="94"/>
        <v>1.6033964960921576E-2</v>
      </c>
      <c r="BG208" s="32"/>
      <c r="BH208" s="31">
        <v>35155</v>
      </c>
      <c r="BI208" s="35">
        <v>7318</v>
      </c>
      <c r="BJ208" s="35">
        <f t="shared" si="95"/>
        <v>5</v>
      </c>
      <c r="BK208" s="35">
        <f t="shared" si="96"/>
        <v>165</v>
      </c>
      <c r="BL208" s="32">
        <f t="shared" si="97"/>
        <v>2.306724451279174E-2</v>
      </c>
      <c r="BM208" s="32"/>
      <c r="BN208" s="31">
        <v>35155</v>
      </c>
      <c r="BO208" s="38">
        <v>5.5</v>
      </c>
      <c r="BP208" s="38"/>
      <c r="BU208" s="31">
        <v>35155</v>
      </c>
      <c r="BV208" s="6">
        <v>118885</v>
      </c>
      <c r="BW208" s="6">
        <f t="shared" si="98"/>
        <v>264</v>
      </c>
      <c r="BX208" s="35">
        <f t="shared" si="99"/>
        <v>2075</v>
      </c>
      <c r="BY208" s="32">
        <f t="shared" si="100"/>
        <v>1.7763890077904243E-2</v>
      </c>
    </row>
    <row r="209" spans="37:77">
      <c r="AK209" s="31">
        <v>35124</v>
      </c>
      <c r="AL209" s="6">
        <v>199772</v>
      </c>
      <c r="AM209" s="6">
        <f t="shared" si="85"/>
        <v>138</v>
      </c>
      <c r="AN209" s="6">
        <f t="shared" si="86"/>
        <v>1886</v>
      </c>
      <c r="AO209" s="32">
        <f t="shared" si="87"/>
        <v>9.5307399209645371E-3</v>
      </c>
      <c r="AP209" s="32"/>
      <c r="AQ209" s="31">
        <v>35124</v>
      </c>
      <c r="AR209" s="6">
        <v>132952</v>
      </c>
      <c r="AS209" s="6">
        <f t="shared" si="88"/>
        <v>336</v>
      </c>
      <c r="AT209" s="6">
        <f t="shared" si="89"/>
        <v>837</v>
      </c>
      <c r="AU209" s="32">
        <f t="shared" si="90"/>
        <v>6.3353896226772122E-3</v>
      </c>
      <c r="AV209" s="32"/>
      <c r="AW209" s="31">
        <v>35124</v>
      </c>
      <c r="AX209" s="6">
        <v>66.599999999999994</v>
      </c>
      <c r="AY209" s="46">
        <f t="shared" si="84"/>
        <v>0.66551869130809127</v>
      </c>
      <c r="AZ209" s="34"/>
      <c r="BA209" s="31">
        <v>35124</v>
      </c>
      <c r="BB209" s="35">
        <v>125639</v>
      </c>
      <c r="BC209" s="15">
        <f t="shared" si="91"/>
        <v>514</v>
      </c>
      <c r="BD209" s="36">
        <f t="shared" si="92"/>
        <v>711</v>
      </c>
      <c r="BE209" s="32">
        <f t="shared" si="93"/>
        <v>5.6912781762294973E-3</v>
      </c>
      <c r="BF209" s="72">
        <f t="shared" si="94"/>
        <v>1.4484975293740265E-2</v>
      </c>
      <c r="BG209" s="32"/>
      <c r="BH209" s="31">
        <v>35124</v>
      </c>
      <c r="BI209" s="35">
        <v>7313</v>
      </c>
      <c r="BJ209" s="35">
        <f t="shared" si="95"/>
        <v>-178</v>
      </c>
      <c r="BK209" s="35">
        <f t="shared" si="96"/>
        <v>126</v>
      </c>
      <c r="BL209" s="32">
        <f t="shared" si="97"/>
        <v>1.7531654375956496E-2</v>
      </c>
      <c r="BM209" s="32"/>
      <c r="BN209" s="31">
        <v>35124</v>
      </c>
      <c r="BO209" s="38">
        <v>5.5</v>
      </c>
      <c r="BP209" s="38"/>
      <c r="BU209" s="31">
        <v>35124</v>
      </c>
      <c r="BV209" s="6">
        <v>118621</v>
      </c>
      <c r="BW209" s="6">
        <f t="shared" si="98"/>
        <v>434</v>
      </c>
      <c r="BX209" s="35">
        <f t="shared" si="99"/>
        <v>2034</v>
      </c>
      <c r="BY209" s="32">
        <f t="shared" si="100"/>
        <v>1.7446198975872074E-2</v>
      </c>
    </row>
    <row r="210" spans="37:77">
      <c r="AK210" s="31">
        <v>35095</v>
      </c>
      <c r="AL210" s="6">
        <v>199634</v>
      </c>
      <c r="AM210" s="6">
        <f t="shared" si="85"/>
        <v>126</v>
      </c>
      <c r="AN210" s="6">
        <f t="shared" si="86"/>
        <v>1881</v>
      </c>
      <c r="AO210" s="32">
        <f t="shared" si="87"/>
        <v>9.5118658124022648E-3</v>
      </c>
      <c r="AP210" s="32"/>
      <c r="AQ210" s="31">
        <v>35095</v>
      </c>
      <c r="AR210" s="6">
        <v>132616</v>
      </c>
      <c r="AS210" s="6">
        <f t="shared" si="88"/>
        <v>105</v>
      </c>
      <c r="AT210" s="6">
        <f t="shared" si="89"/>
        <v>578</v>
      </c>
      <c r="AU210" s="32">
        <f t="shared" si="90"/>
        <v>4.3775276814250752E-3</v>
      </c>
      <c r="AV210" s="32"/>
      <c r="AW210" s="31">
        <v>35095</v>
      </c>
      <c r="AX210" s="6">
        <v>66.400000000000006</v>
      </c>
      <c r="AY210" s="46">
        <f t="shared" si="84"/>
        <v>0.66429566105973936</v>
      </c>
      <c r="AZ210" s="34"/>
      <c r="BA210" s="31">
        <v>35095</v>
      </c>
      <c r="BB210" s="35">
        <v>125125</v>
      </c>
      <c r="BC210" s="15">
        <f t="shared" si="91"/>
        <v>37</v>
      </c>
      <c r="BD210" s="36">
        <f t="shared" si="92"/>
        <v>462</v>
      </c>
      <c r="BE210" s="32">
        <f t="shared" si="93"/>
        <v>3.7059913526868993E-3</v>
      </c>
      <c r="BF210" s="72">
        <f t="shared" si="94"/>
        <v>1.2909355645515208E-2</v>
      </c>
      <c r="BG210" s="32"/>
      <c r="BH210" s="31">
        <v>35095</v>
      </c>
      <c r="BI210" s="35">
        <v>7491</v>
      </c>
      <c r="BJ210" s="35">
        <f t="shared" si="95"/>
        <v>68</v>
      </c>
      <c r="BK210" s="35">
        <f t="shared" si="96"/>
        <v>116</v>
      </c>
      <c r="BL210" s="32">
        <f t="shared" si="97"/>
        <v>1.5728813559322097E-2</v>
      </c>
      <c r="BM210" s="32"/>
      <c r="BN210" s="31">
        <v>35095</v>
      </c>
      <c r="BO210" s="38">
        <v>5.6</v>
      </c>
      <c r="BP210" s="38"/>
      <c r="BU210" s="31">
        <v>35095</v>
      </c>
      <c r="BV210" s="6">
        <v>118187</v>
      </c>
      <c r="BW210" s="6">
        <f t="shared" si="98"/>
        <v>-21</v>
      </c>
      <c r="BX210" s="35">
        <f t="shared" si="99"/>
        <v>1810</v>
      </c>
      <c r="BY210" s="32">
        <f t="shared" si="100"/>
        <v>1.5552901346485903E-2</v>
      </c>
    </row>
    <row r="211" spans="37:77">
      <c r="AK211" s="31">
        <v>35064</v>
      </c>
      <c r="AL211" s="6">
        <v>199508</v>
      </c>
      <c r="AM211" s="6">
        <f t="shared" si="85"/>
        <v>153</v>
      </c>
      <c r="AN211" s="6">
        <f t="shared" si="86"/>
        <v>1743</v>
      </c>
      <c r="AO211" s="32">
        <f t="shared" si="87"/>
        <v>8.8134907592345435E-3</v>
      </c>
      <c r="AP211" s="32"/>
      <c r="AQ211" s="31">
        <v>35064</v>
      </c>
      <c r="AR211" s="6">
        <v>132511</v>
      </c>
      <c r="AS211" s="6">
        <f t="shared" si="88"/>
        <v>-103</v>
      </c>
      <c r="AT211" s="6">
        <f t="shared" si="89"/>
        <v>560</v>
      </c>
      <c r="AU211" s="32">
        <f t="shared" si="90"/>
        <v>4.2439996665428747E-3</v>
      </c>
      <c r="AV211" s="32"/>
      <c r="AW211" s="31">
        <v>35064</v>
      </c>
      <c r="AX211" s="6">
        <v>66.400000000000006</v>
      </c>
      <c r="AY211" s="46">
        <f t="shared" si="84"/>
        <v>0.66418890470557568</v>
      </c>
      <c r="AZ211" s="34"/>
      <c r="BA211" s="31">
        <v>35064</v>
      </c>
      <c r="BB211" s="35">
        <v>125088</v>
      </c>
      <c r="BC211" s="15">
        <f t="shared" si="91"/>
        <v>-100</v>
      </c>
      <c r="BD211" s="36">
        <f t="shared" si="92"/>
        <v>367</v>
      </c>
      <c r="BE211" s="32">
        <f t="shared" si="93"/>
        <v>2.9425678113550457E-3</v>
      </c>
      <c r="BF211" s="72">
        <f t="shared" si="94"/>
        <v>1.4878548609622677E-2</v>
      </c>
      <c r="BG211" s="32"/>
      <c r="BH211" s="31">
        <v>35064</v>
      </c>
      <c r="BI211" s="35">
        <v>7423</v>
      </c>
      <c r="BJ211" s="35">
        <f t="shared" si="95"/>
        <v>-3</v>
      </c>
      <c r="BK211" s="35">
        <f t="shared" si="96"/>
        <v>193</v>
      </c>
      <c r="BL211" s="32">
        <f t="shared" si="97"/>
        <v>2.6694329183955645E-2</v>
      </c>
      <c r="BM211" s="32"/>
      <c r="BN211" s="31">
        <v>35064</v>
      </c>
      <c r="BO211" s="38">
        <v>5.6</v>
      </c>
      <c r="BP211" s="38"/>
      <c r="BU211" s="31">
        <v>35064</v>
      </c>
      <c r="BV211" s="6">
        <v>118208</v>
      </c>
      <c r="BW211" s="6">
        <f t="shared" si="98"/>
        <v>132</v>
      </c>
      <c r="BX211" s="35">
        <f t="shared" si="99"/>
        <v>2153</v>
      </c>
      <c r="BY211" s="32">
        <f t="shared" si="100"/>
        <v>1.8551548834604192E-2</v>
      </c>
    </row>
    <row r="212" spans="37:77">
      <c r="AK212" s="31">
        <v>35033</v>
      </c>
      <c r="AL212" s="6">
        <v>199355</v>
      </c>
      <c r="AM212" s="6">
        <f t="shared" si="85"/>
        <v>163</v>
      </c>
      <c r="AN212" s="6">
        <f t="shared" si="86"/>
        <v>1748</v>
      </c>
      <c r="AO212" s="32">
        <f t="shared" si="87"/>
        <v>8.8458404813593905E-3</v>
      </c>
      <c r="AP212" s="32"/>
      <c r="AQ212" s="31">
        <v>35033</v>
      </c>
      <c r="AR212" s="6">
        <v>132614</v>
      </c>
      <c r="AS212" s="6">
        <f t="shared" si="88"/>
        <v>-102</v>
      </c>
      <c r="AT212" s="6">
        <f t="shared" si="89"/>
        <v>723</v>
      </c>
      <c r="AU212" s="32">
        <f t="shared" si="90"/>
        <v>5.4817993646267826E-3</v>
      </c>
      <c r="AV212" s="32"/>
      <c r="AW212" s="31">
        <v>35033</v>
      </c>
      <c r="AX212" s="6">
        <v>66.5</v>
      </c>
      <c r="AY212" s="46">
        <f t="shared" si="84"/>
        <v>0.66521531940508138</v>
      </c>
      <c r="AZ212" s="34"/>
      <c r="BA212" s="31">
        <v>35033</v>
      </c>
      <c r="BB212" s="35">
        <v>125188</v>
      </c>
      <c r="BC212" s="15">
        <f t="shared" si="91"/>
        <v>-200</v>
      </c>
      <c r="BD212" s="36">
        <f t="shared" si="92"/>
        <v>672</v>
      </c>
      <c r="BE212" s="32">
        <f t="shared" si="93"/>
        <v>5.396896784348959E-3</v>
      </c>
      <c r="BF212" s="72">
        <f t="shared" si="94"/>
        <v>1.6509736758010596E-2</v>
      </c>
      <c r="BG212" s="32"/>
      <c r="BH212" s="31">
        <v>35033</v>
      </c>
      <c r="BI212" s="35">
        <v>7426</v>
      </c>
      <c r="BJ212" s="35">
        <f t="shared" si="95"/>
        <v>98</v>
      </c>
      <c r="BK212" s="35">
        <f t="shared" si="96"/>
        <v>51</v>
      </c>
      <c r="BL212" s="32">
        <f t="shared" si="97"/>
        <v>6.9152542372881154E-3</v>
      </c>
      <c r="BM212" s="32"/>
      <c r="BN212" s="31">
        <v>35033</v>
      </c>
      <c r="BO212" s="38">
        <v>5.6</v>
      </c>
      <c r="BP212" s="38"/>
      <c r="BU212" s="31">
        <v>35033</v>
      </c>
      <c r="BV212" s="6">
        <v>118076</v>
      </c>
      <c r="BW212" s="6">
        <f t="shared" si="98"/>
        <v>149</v>
      </c>
      <c r="BX212" s="35">
        <f t="shared" si="99"/>
        <v>2293</v>
      </c>
      <c r="BY212" s="32">
        <f t="shared" si="100"/>
        <v>1.9804289057979041E-2</v>
      </c>
    </row>
    <row r="213" spans="37:77">
      <c r="AK213" s="31">
        <v>35003</v>
      </c>
      <c r="AL213" s="6">
        <v>199192</v>
      </c>
      <c r="AM213" s="6">
        <f t="shared" si="85"/>
        <v>187</v>
      </c>
      <c r="AN213" s="6">
        <f t="shared" si="86"/>
        <v>1762</v>
      </c>
      <c r="AO213" s="32">
        <f t="shared" si="87"/>
        <v>8.9246821658308662E-3</v>
      </c>
      <c r="AP213" s="32"/>
      <c r="AQ213" s="31">
        <v>35003</v>
      </c>
      <c r="AR213" s="6">
        <v>132716</v>
      </c>
      <c r="AS213" s="6">
        <f t="shared" si="88"/>
        <v>105</v>
      </c>
      <c r="AT213" s="6">
        <f t="shared" si="89"/>
        <v>972</v>
      </c>
      <c r="AU213" s="32">
        <f t="shared" si="90"/>
        <v>7.377945105659478E-3</v>
      </c>
      <c r="AV213" s="32"/>
      <c r="AW213" s="31">
        <v>35003</v>
      </c>
      <c r="AX213" s="6">
        <v>66.599999999999994</v>
      </c>
      <c r="AY213" s="46">
        <f t="shared" si="84"/>
        <v>0.66627173782079596</v>
      </c>
      <c r="AZ213" s="34"/>
      <c r="BA213" s="31">
        <v>35003</v>
      </c>
      <c r="BB213" s="35">
        <v>125388</v>
      </c>
      <c r="BC213" s="15">
        <f t="shared" si="91"/>
        <v>255</v>
      </c>
      <c r="BD213" s="36">
        <f t="shared" si="92"/>
        <v>1276</v>
      </c>
      <c r="BE213" s="32">
        <f t="shared" si="93"/>
        <v>1.0281036483176464E-2</v>
      </c>
      <c r="BF213" s="72">
        <f t="shared" si="94"/>
        <v>1.8751337373707155E-2</v>
      </c>
      <c r="BG213" s="32"/>
      <c r="BH213" s="31">
        <v>35003</v>
      </c>
      <c r="BI213" s="35">
        <v>7328</v>
      </c>
      <c r="BJ213" s="35">
        <f t="shared" si="95"/>
        <v>-150</v>
      </c>
      <c r="BK213" s="35">
        <f t="shared" si="96"/>
        <v>-304</v>
      </c>
      <c r="BL213" s="32">
        <f t="shared" si="97"/>
        <v>-3.9832285115304011E-2</v>
      </c>
      <c r="BM213" s="32"/>
      <c r="BN213" s="31">
        <v>35003</v>
      </c>
      <c r="BO213" s="38">
        <v>5.5</v>
      </c>
      <c r="BP213" s="38"/>
      <c r="BU213" s="31">
        <v>35003</v>
      </c>
      <c r="BV213" s="6">
        <v>117927</v>
      </c>
      <c r="BW213" s="6">
        <f t="shared" si="98"/>
        <v>146</v>
      </c>
      <c r="BX213" s="35">
        <f t="shared" si="99"/>
        <v>2566</v>
      </c>
      <c r="BY213" s="32">
        <f t="shared" si="100"/>
        <v>2.2243219112178192E-2</v>
      </c>
    </row>
    <row r="214" spans="37:77">
      <c r="AK214" s="31">
        <v>34972</v>
      </c>
      <c r="AL214" s="6">
        <v>199005</v>
      </c>
      <c r="AM214" s="6">
        <f t="shared" si="85"/>
        <v>204</v>
      </c>
      <c r="AN214" s="6">
        <f t="shared" si="86"/>
        <v>1757</v>
      </c>
      <c r="AO214" s="32">
        <f t="shared" si="87"/>
        <v>8.9075681375729854E-3</v>
      </c>
      <c r="AP214" s="32"/>
      <c r="AQ214" s="31">
        <v>34972</v>
      </c>
      <c r="AR214" s="6">
        <v>132611</v>
      </c>
      <c r="AS214" s="6">
        <f t="shared" si="88"/>
        <v>275</v>
      </c>
      <c r="AT214" s="6">
        <f t="shared" si="89"/>
        <v>1190</v>
      </c>
      <c r="AU214" s="32">
        <f t="shared" si="90"/>
        <v>9.0548694653060924E-3</v>
      </c>
      <c r="AV214" s="32"/>
      <c r="AW214" s="31">
        <v>34972</v>
      </c>
      <c r="AX214" s="6">
        <v>66.599999999999994</v>
      </c>
      <c r="AY214" s="46">
        <f t="shared" si="84"/>
        <v>0.66637019170372602</v>
      </c>
      <c r="AZ214" s="34"/>
      <c r="BA214" s="31">
        <v>34972</v>
      </c>
      <c r="BB214" s="35">
        <v>125133</v>
      </c>
      <c r="BC214" s="15">
        <f t="shared" si="91"/>
        <v>281</v>
      </c>
      <c r="BD214" s="36">
        <f t="shared" si="92"/>
        <v>1446</v>
      </c>
      <c r="BE214" s="32">
        <f t="shared" si="93"/>
        <v>1.1690800164932513E-2</v>
      </c>
      <c r="BF214" s="72">
        <f t="shared" si="94"/>
        <v>1.8839576965854588E-2</v>
      </c>
      <c r="BG214" s="32"/>
      <c r="BH214" s="31">
        <v>34972</v>
      </c>
      <c r="BI214" s="35">
        <v>7478</v>
      </c>
      <c r="BJ214" s="35">
        <f t="shared" si="95"/>
        <v>-6</v>
      </c>
      <c r="BK214" s="35">
        <f t="shared" si="96"/>
        <v>-256</v>
      </c>
      <c r="BL214" s="32">
        <f t="shared" si="97"/>
        <v>-3.3100594776312442E-2</v>
      </c>
      <c r="BM214" s="32"/>
      <c r="BN214" s="31">
        <v>34972</v>
      </c>
      <c r="BO214" s="38">
        <v>5.6</v>
      </c>
      <c r="BP214" s="38"/>
      <c r="BU214" s="31">
        <v>34972</v>
      </c>
      <c r="BV214" s="6">
        <v>117781</v>
      </c>
      <c r="BW214" s="6">
        <f t="shared" si="98"/>
        <v>244</v>
      </c>
      <c r="BX214" s="35">
        <f t="shared" si="99"/>
        <v>2628</v>
      </c>
      <c r="BY214" s="32">
        <f t="shared" si="100"/>
        <v>2.2821810981910939E-2</v>
      </c>
    </row>
    <row r="215" spans="37:77">
      <c r="AK215" s="31">
        <v>34942</v>
      </c>
      <c r="AL215" s="6">
        <v>198801</v>
      </c>
      <c r="AM215" s="6">
        <f t="shared" si="85"/>
        <v>186</v>
      </c>
      <c r="AN215" s="6">
        <f t="shared" si="86"/>
        <v>1758</v>
      </c>
      <c r="AO215" s="32">
        <f t="shared" si="87"/>
        <v>8.9219104459432597E-3</v>
      </c>
      <c r="AP215" s="32"/>
      <c r="AQ215" s="31">
        <v>34942</v>
      </c>
      <c r="AR215" s="6">
        <v>132336</v>
      </c>
      <c r="AS215" s="6">
        <f t="shared" si="88"/>
        <v>-7</v>
      </c>
      <c r="AT215" s="6">
        <f t="shared" si="89"/>
        <v>1061</v>
      </c>
      <c r="AU215" s="32">
        <f t="shared" si="90"/>
        <v>8.0822700438012429E-3</v>
      </c>
      <c r="AV215" s="32"/>
      <c r="AW215" s="31">
        <v>34942</v>
      </c>
      <c r="AX215" s="6">
        <v>66.599999999999994</v>
      </c>
      <c r="AY215" s="46">
        <f t="shared" si="84"/>
        <v>0.66567069582144955</v>
      </c>
      <c r="AZ215" s="34"/>
      <c r="BA215" s="31">
        <v>34942</v>
      </c>
      <c r="BB215" s="35">
        <v>124852</v>
      </c>
      <c r="BC215" s="15">
        <f t="shared" si="91"/>
        <v>36</v>
      </c>
      <c r="BD215" s="36">
        <f t="shared" si="92"/>
        <v>1510</v>
      </c>
      <c r="BE215" s="32">
        <f t="shared" si="93"/>
        <v>1.2242382967683429E-2</v>
      </c>
      <c r="BF215" s="72">
        <f t="shared" si="94"/>
        <v>1.6406158717574448E-2</v>
      </c>
      <c r="BG215" s="32"/>
      <c r="BH215" s="31">
        <v>34942</v>
      </c>
      <c r="BI215" s="35">
        <v>7484</v>
      </c>
      <c r="BJ215" s="35">
        <f t="shared" si="95"/>
        <v>-43</v>
      </c>
      <c r="BK215" s="35">
        <f t="shared" si="96"/>
        <v>-449</v>
      </c>
      <c r="BL215" s="32">
        <f t="shared" si="97"/>
        <v>-5.6599016765410348E-2</v>
      </c>
      <c r="BM215" s="32"/>
      <c r="BN215" s="31">
        <v>34942</v>
      </c>
      <c r="BO215" s="38">
        <v>5.7</v>
      </c>
      <c r="BP215" s="38"/>
      <c r="BU215" s="31">
        <v>34942</v>
      </c>
      <c r="BV215" s="6">
        <v>117537</v>
      </c>
      <c r="BW215" s="6">
        <f t="shared" si="98"/>
        <v>272</v>
      </c>
      <c r="BX215" s="35">
        <f t="shared" si="99"/>
        <v>2739</v>
      </c>
      <c r="BY215" s="32">
        <f t="shared" si="100"/>
        <v>2.3859300684681006E-2</v>
      </c>
    </row>
    <row r="216" spans="37:77">
      <c r="AK216" s="31">
        <v>34911</v>
      </c>
      <c r="AL216" s="6">
        <v>198615</v>
      </c>
      <c r="AM216" s="6">
        <f t="shared" si="85"/>
        <v>163</v>
      </c>
      <c r="AN216" s="6">
        <f t="shared" si="86"/>
        <v>1756</v>
      </c>
      <c r="AO216" s="32">
        <f t="shared" si="87"/>
        <v>8.9200900136645611E-3</v>
      </c>
      <c r="AP216" s="32"/>
      <c r="AQ216" s="31">
        <v>34911</v>
      </c>
      <c r="AR216" s="6">
        <v>132343</v>
      </c>
      <c r="AS216" s="6">
        <f t="shared" si="88"/>
        <v>394</v>
      </c>
      <c r="AT216" s="6">
        <f t="shared" si="89"/>
        <v>1691</v>
      </c>
      <c r="AU216" s="32">
        <f t="shared" si="90"/>
        <v>1.2942779291553075E-2</v>
      </c>
      <c r="AV216" s="32"/>
      <c r="AW216" s="31">
        <v>34911</v>
      </c>
      <c r="AX216" s="6">
        <v>66.599999999999994</v>
      </c>
      <c r="AY216" s="46">
        <f t="shared" si="84"/>
        <v>0.6663293306145055</v>
      </c>
      <c r="AZ216" s="34"/>
      <c r="BA216" s="31">
        <v>34911</v>
      </c>
      <c r="BB216" s="35">
        <v>124816</v>
      </c>
      <c r="BC216" s="15">
        <f t="shared" si="91"/>
        <v>294</v>
      </c>
      <c r="BD216" s="36">
        <f t="shared" si="92"/>
        <v>2110</v>
      </c>
      <c r="BE216" s="32">
        <f t="shared" si="93"/>
        <v>1.7195573158606647E-2</v>
      </c>
      <c r="BF216" s="72">
        <f t="shared" si="94"/>
        <v>1.7890787982177137E-2</v>
      </c>
      <c r="BG216" s="32"/>
      <c r="BH216" s="31">
        <v>34911</v>
      </c>
      <c r="BI216" s="35">
        <v>7527</v>
      </c>
      <c r="BJ216" s="35">
        <f t="shared" si="95"/>
        <v>100</v>
      </c>
      <c r="BK216" s="35">
        <f t="shared" si="96"/>
        <v>-419</v>
      </c>
      <c r="BL216" s="32">
        <f t="shared" si="97"/>
        <v>-5.2730933803171398E-2</v>
      </c>
      <c r="BM216" s="32"/>
      <c r="BN216" s="31">
        <v>34911</v>
      </c>
      <c r="BO216" s="38">
        <v>5.7</v>
      </c>
      <c r="BP216" s="38"/>
      <c r="BU216" s="31">
        <v>34911</v>
      </c>
      <c r="BV216" s="6">
        <v>117265</v>
      </c>
      <c r="BW216" s="6">
        <f t="shared" si="98"/>
        <v>79</v>
      </c>
      <c r="BX216" s="35">
        <f t="shared" si="99"/>
        <v>2765</v>
      </c>
      <c r="BY216" s="32">
        <f t="shared" si="100"/>
        <v>2.4148471615720535E-2</v>
      </c>
    </row>
    <row r="217" spans="37:77">
      <c r="AK217" s="31">
        <v>34880</v>
      </c>
      <c r="AL217" s="6">
        <v>198452</v>
      </c>
      <c r="AM217" s="6">
        <f t="shared" si="85"/>
        <v>166</v>
      </c>
      <c r="AN217" s="6">
        <f t="shared" si="86"/>
        <v>1759</v>
      </c>
      <c r="AO217" s="32">
        <f t="shared" si="87"/>
        <v>8.9428703614262695E-3</v>
      </c>
      <c r="AP217" s="32"/>
      <c r="AQ217" s="31">
        <v>34880</v>
      </c>
      <c r="AR217" s="6">
        <v>131949</v>
      </c>
      <c r="AS217" s="6">
        <f t="shared" si="88"/>
        <v>98</v>
      </c>
      <c r="AT217" s="6">
        <f t="shared" si="89"/>
        <v>1388</v>
      </c>
      <c r="AU217" s="32">
        <f t="shared" si="90"/>
        <v>1.0631046024463631E-2</v>
      </c>
      <c r="AV217" s="32"/>
      <c r="AW217" s="31">
        <v>34880</v>
      </c>
      <c r="AX217" s="6">
        <v>66.5</v>
      </c>
      <c r="AY217" s="46">
        <f t="shared" si="84"/>
        <v>0.6648912583395481</v>
      </c>
      <c r="AZ217" s="34"/>
      <c r="BA217" s="31">
        <v>34880</v>
      </c>
      <c r="BB217" s="35">
        <v>124522</v>
      </c>
      <c r="BC217" s="15">
        <f t="shared" si="91"/>
        <v>101</v>
      </c>
      <c r="BD217" s="36">
        <f t="shared" si="92"/>
        <v>1888</v>
      </c>
      <c r="BE217" s="32">
        <f t="shared" si="93"/>
        <v>1.5395404210903907E-2</v>
      </c>
      <c r="BF217" s="72">
        <f t="shared" si="94"/>
        <v>1.7440822896872654E-2</v>
      </c>
      <c r="BG217" s="32"/>
      <c r="BH217" s="31">
        <v>34880</v>
      </c>
      <c r="BI217" s="35">
        <v>7427</v>
      </c>
      <c r="BJ217" s="35">
        <f t="shared" si="95"/>
        <v>-3</v>
      </c>
      <c r="BK217" s="35">
        <f t="shared" si="96"/>
        <v>-500</v>
      </c>
      <c r="BL217" s="32">
        <f t="shared" si="97"/>
        <v>-6.3075564526302474E-2</v>
      </c>
      <c r="BM217" s="32"/>
      <c r="BN217" s="31">
        <v>34880</v>
      </c>
      <c r="BO217" s="38">
        <v>5.6</v>
      </c>
      <c r="BP217" s="38"/>
      <c r="BU217" s="31">
        <v>34880</v>
      </c>
      <c r="BV217" s="6">
        <v>117186</v>
      </c>
      <c r="BW217" s="6">
        <f t="shared" si="98"/>
        <v>232</v>
      </c>
      <c r="BX217" s="35">
        <f t="shared" si="99"/>
        <v>3050</v>
      </c>
      <c r="BY217" s="32">
        <f t="shared" si="100"/>
        <v>2.672250648349328E-2</v>
      </c>
    </row>
    <row r="218" spans="37:77">
      <c r="AK218" s="31">
        <v>34850</v>
      </c>
      <c r="AL218" s="6">
        <v>198286</v>
      </c>
      <c r="AM218" s="6">
        <f t="shared" si="85"/>
        <v>138</v>
      </c>
      <c r="AN218" s="6">
        <f t="shared" si="86"/>
        <v>1776</v>
      </c>
      <c r="AO218" s="32">
        <f t="shared" si="87"/>
        <v>9.0377080046817326E-3</v>
      </c>
      <c r="AP218" s="32"/>
      <c r="AQ218" s="31">
        <v>34850</v>
      </c>
      <c r="AR218" s="6">
        <v>131851</v>
      </c>
      <c r="AS218" s="6">
        <f t="shared" si="88"/>
        <v>-739</v>
      </c>
      <c r="AT218" s="6">
        <f t="shared" si="89"/>
        <v>1072</v>
      </c>
      <c r="AU218" s="32">
        <f t="shared" si="90"/>
        <v>8.1970346921140802E-3</v>
      </c>
      <c r="AV218" s="32"/>
      <c r="AW218" s="31">
        <v>34850</v>
      </c>
      <c r="AX218" s="6">
        <v>66.5</v>
      </c>
      <c r="AY218" s="46">
        <f t="shared" si="84"/>
        <v>0.66495365280453489</v>
      </c>
      <c r="AZ218" s="34"/>
      <c r="BA218" s="31">
        <v>34850</v>
      </c>
      <c r="BB218" s="35">
        <v>124421</v>
      </c>
      <c r="BC218" s="15">
        <f t="shared" si="91"/>
        <v>-524</v>
      </c>
      <c r="BD218" s="36">
        <f t="shared" si="92"/>
        <v>1557</v>
      </c>
      <c r="BE218" s="32">
        <f t="shared" si="93"/>
        <v>1.2672548508920523E-2</v>
      </c>
      <c r="BF218" s="72">
        <f t="shared" si="94"/>
        <v>1.7779474520871585E-2</v>
      </c>
      <c r="BG218" s="32"/>
      <c r="BH218" s="31">
        <v>34850</v>
      </c>
      <c r="BI218" s="35">
        <v>7430</v>
      </c>
      <c r="BJ218" s="35">
        <f t="shared" si="95"/>
        <v>-215</v>
      </c>
      <c r="BK218" s="35">
        <f t="shared" si="96"/>
        <v>-485</v>
      </c>
      <c r="BL218" s="32">
        <f t="shared" si="97"/>
        <v>-6.1276058117498367E-2</v>
      </c>
      <c r="BM218" s="32"/>
      <c r="BN218" s="31">
        <v>34850</v>
      </c>
      <c r="BO218" s="38">
        <v>5.6</v>
      </c>
      <c r="BP218" s="38"/>
      <c r="BU218" s="31">
        <v>34850</v>
      </c>
      <c r="BV218" s="6">
        <v>116954</v>
      </c>
      <c r="BW218" s="6">
        <f t="shared" si="98"/>
        <v>-16</v>
      </c>
      <c r="BX218" s="35">
        <f t="shared" si="99"/>
        <v>3131</v>
      </c>
      <c r="BY218" s="32">
        <f t="shared" si="100"/>
        <v>2.7507621482477207E-2</v>
      </c>
    </row>
    <row r="219" spans="37:77">
      <c r="AK219" s="31">
        <v>34819</v>
      </c>
      <c r="AL219" s="6">
        <v>198148</v>
      </c>
      <c r="AM219" s="6">
        <f t="shared" si="85"/>
        <v>141</v>
      </c>
      <c r="AN219" s="6">
        <f t="shared" si="86"/>
        <v>1785</v>
      </c>
      <c r="AO219" s="32">
        <f t="shared" si="87"/>
        <v>9.0903072371066873E-3</v>
      </c>
      <c r="AP219" s="32"/>
      <c r="AQ219" s="31">
        <v>34819</v>
      </c>
      <c r="AR219" s="6">
        <v>132590</v>
      </c>
      <c r="AS219" s="6">
        <f t="shared" si="88"/>
        <v>482</v>
      </c>
      <c r="AT219" s="6">
        <f t="shared" si="89"/>
        <v>1969</v>
      </c>
      <c r="AU219" s="32">
        <f t="shared" si="90"/>
        <v>1.507414581116362E-2</v>
      </c>
      <c r="AV219" s="32"/>
      <c r="AW219" s="31">
        <v>34819</v>
      </c>
      <c r="AX219" s="6">
        <v>66.900000000000006</v>
      </c>
      <c r="AY219" s="46">
        <f t="shared" si="84"/>
        <v>0.66914629468881848</v>
      </c>
      <c r="AZ219" s="34"/>
      <c r="BA219" s="31">
        <v>34819</v>
      </c>
      <c r="BB219" s="35">
        <v>124945</v>
      </c>
      <c r="BC219" s="15">
        <f t="shared" si="91"/>
        <v>-10</v>
      </c>
      <c r="BD219" s="36">
        <f t="shared" si="92"/>
        <v>2655</v>
      </c>
      <c r="BE219" s="32">
        <f t="shared" si="93"/>
        <v>2.1710687709542986E-2</v>
      </c>
      <c r="BF219" s="72">
        <f t="shared" si="94"/>
        <v>2.2640334731447553E-2</v>
      </c>
      <c r="BG219" s="32"/>
      <c r="BH219" s="31">
        <v>34819</v>
      </c>
      <c r="BI219" s="35">
        <v>7645</v>
      </c>
      <c r="BJ219" s="35">
        <f t="shared" si="95"/>
        <v>492</v>
      </c>
      <c r="BK219" s="35">
        <f t="shared" si="96"/>
        <v>-686</v>
      </c>
      <c r="BL219" s="32">
        <f t="shared" si="97"/>
        <v>-8.2343056055695585E-2</v>
      </c>
      <c r="BM219" s="32"/>
      <c r="BN219" s="31">
        <v>34819</v>
      </c>
      <c r="BO219" s="38">
        <v>5.8</v>
      </c>
      <c r="BP219" s="38"/>
      <c r="BU219" s="31">
        <v>34819</v>
      </c>
      <c r="BV219" s="6">
        <v>116970</v>
      </c>
      <c r="BW219" s="6">
        <f t="shared" si="98"/>
        <v>160</v>
      </c>
      <c r="BX219" s="35">
        <f t="shared" si="99"/>
        <v>3480</v>
      </c>
      <c r="BY219" s="32">
        <f t="shared" si="100"/>
        <v>3.0663494581020245E-2</v>
      </c>
    </row>
    <row r="220" spans="37:77">
      <c r="AK220" s="31">
        <v>34789</v>
      </c>
      <c r="AL220" s="6">
        <v>198007</v>
      </c>
      <c r="AM220" s="6">
        <f t="shared" si="85"/>
        <v>121</v>
      </c>
      <c r="AN220" s="6">
        <f t="shared" si="86"/>
        <v>1794</v>
      </c>
      <c r="AO220" s="32">
        <f t="shared" si="87"/>
        <v>9.1431250732623148E-3</v>
      </c>
      <c r="AP220" s="32"/>
      <c r="AQ220" s="31">
        <v>34789</v>
      </c>
      <c r="AR220" s="6">
        <v>132108</v>
      </c>
      <c r="AS220" s="6">
        <f t="shared" si="88"/>
        <v>-7</v>
      </c>
      <c r="AT220" s="6">
        <f t="shared" si="89"/>
        <v>1708</v>
      </c>
      <c r="AU220" s="32">
        <f t="shared" si="90"/>
        <v>1.3098159509202345E-2</v>
      </c>
      <c r="AV220" s="32"/>
      <c r="AW220" s="31">
        <v>34789</v>
      </c>
      <c r="AX220" s="6">
        <v>66.7</v>
      </c>
      <c r="AY220" s="46">
        <f t="shared" si="84"/>
        <v>0.66718853373870624</v>
      </c>
      <c r="AZ220" s="34"/>
      <c r="BA220" s="31">
        <v>34789</v>
      </c>
      <c r="BB220" s="35">
        <v>124955</v>
      </c>
      <c r="BC220" s="15">
        <f t="shared" si="91"/>
        <v>27</v>
      </c>
      <c r="BD220" s="36">
        <f t="shared" si="92"/>
        <v>3025</v>
      </c>
      <c r="BE220" s="32">
        <f t="shared" si="93"/>
        <v>2.480931682112697E-2</v>
      </c>
      <c r="BF220" s="72">
        <f t="shared" si="94"/>
        <v>2.2392779740305291E-2</v>
      </c>
      <c r="BG220" s="32"/>
      <c r="BH220" s="31">
        <v>34789</v>
      </c>
      <c r="BI220" s="35">
        <v>7153</v>
      </c>
      <c r="BJ220" s="35">
        <f t="shared" si="95"/>
        <v>-34</v>
      </c>
      <c r="BK220" s="35">
        <f t="shared" si="96"/>
        <v>-1317</v>
      </c>
      <c r="BL220" s="32">
        <f t="shared" si="97"/>
        <v>-0.15548996458087372</v>
      </c>
      <c r="BM220" s="32"/>
      <c r="BN220" s="31">
        <v>34789</v>
      </c>
      <c r="BO220" s="38">
        <v>5.4</v>
      </c>
      <c r="BP220" s="38"/>
      <c r="BU220" s="31">
        <v>34789</v>
      </c>
      <c r="BV220" s="6">
        <v>116810</v>
      </c>
      <c r="BW220" s="6">
        <f t="shared" si="98"/>
        <v>223</v>
      </c>
      <c r="BX220" s="35">
        <f t="shared" si="99"/>
        <v>3673</v>
      </c>
      <c r="BY220" s="32">
        <f t="shared" si="100"/>
        <v>3.2465064479348049E-2</v>
      </c>
    </row>
    <row r="221" spans="37:77">
      <c r="AK221" s="31">
        <v>34758</v>
      </c>
      <c r="AL221" s="6">
        <v>197886</v>
      </c>
      <c r="AM221" s="6">
        <f t="shared" si="85"/>
        <v>133</v>
      </c>
      <c r="AN221" s="6">
        <f t="shared" si="86"/>
        <v>1796</v>
      </c>
      <c r="AO221" s="32">
        <f t="shared" si="87"/>
        <v>9.1590596154826898E-3</v>
      </c>
      <c r="AP221" s="32"/>
      <c r="AQ221" s="31">
        <v>34758</v>
      </c>
      <c r="AR221" s="6">
        <v>132115</v>
      </c>
      <c r="AS221" s="6">
        <f t="shared" si="88"/>
        <v>77</v>
      </c>
      <c r="AT221" s="6">
        <f t="shared" si="89"/>
        <v>1446</v>
      </c>
      <c r="AU221" s="32">
        <f t="shared" si="90"/>
        <v>1.1066128921167318E-2</v>
      </c>
      <c r="AV221" s="32"/>
      <c r="AW221" s="31">
        <v>34758</v>
      </c>
      <c r="AX221" s="6">
        <v>66.8</v>
      </c>
      <c r="AY221" s="46">
        <f t="shared" si="84"/>
        <v>0.66763186885378445</v>
      </c>
      <c r="AZ221" s="34"/>
      <c r="BA221" s="31">
        <v>34758</v>
      </c>
      <c r="BB221" s="35">
        <v>124928</v>
      </c>
      <c r="BC221" s="15">
        <f t="shared" si="91"/>
        <v>265</v>
      </c>
      <c r="BD221" s="36">
        <f t="shared" si="92"/>
        <v>2842</v>
      </c>
      <c r="BE221" s="32">
        <f t="shared" si="93"/>
        <v>2.3278672411251033E-2</v>
      </c>
      <c r="BF221" s="72">
        <f t="shared" si="94"/>
        <v>2.3423029351716473E-2</v>
      </c>
      <c r="BG221" s="32"/>
      <c r="BH221" s="31">
        <v>34758</v>
      </c>
      <c r="BI221" s="35">
        <v>7187</v>
      </c>
      <c r="BJ221" s="35">
        <f t="shared" si="95"/>
        <v>-188</v>
      </c>
      <c r="BK221" s="35">
        <f t="shared" si="96"/>
        <v>-1396</v>
      </c>
      <c r="BL221" s="32">
        <f t="shared" si="97"/>
        <v>-0.16264709309099379</v>
      </c>
      <c r="BM221" s="32"/>
      <c r="BN221" s="31">
        <v>34758</v>
      </c>
      <c r="BO221" s="38">
        <v>5.4</v>
      </c>
      <c r="BP221" s="38"/>
      <c r="BU221" s="31">
        <v>34758</v>
      </c>
      <c r="BV221" s="6">
        <v>116587</v>
      </c>
      <c r="BW221" s="6">
        <f t="shared" si="98"/>
        <v>210</v>
      </c>
      <c r="BX221" s="35">
        <f t="shared" si="99"/>
        <v>3912</v>
      </c>
      <c r="BY221" s="32">
        <f t="shared" si="100"/>
        <v>3.4719325493676401E-2</v>
      </c>
    </row>
    <row r="222" spans="37:77">
      <c r="AK222" s="31">
        <v>34730</v>
      </c>
      <c r="AL222" s="6">
        <v>197753</v>
      </c>
      <c r="AM222" s="6">
        <f t="shared" si="85"/>
        <v>-12</v>
      </c>
      <c r="AN222" s="6">
        <f t="shared" si="86"/>
        <v>1800</v>
      </c>
      <c r="AO222" s="32">
        <f t="shared" si="87"/>
        <v>9.1858762050083254E-3</v>
      </c>
      <c r="AP222" s="32"/>
      <c r="AQ222" s="31">
        <v>34730</v>
      </c>
      <c r="AR222" s="6">
        <v>132038</v>
      </c>
      <c r="AS222" s="6">
        <f t="shared" si="88"/>
        <v>87</v>
      </c>
      <c r="AT222" s="6">
        <f t="shared" si="89"/>
        <v>1442</v>
      </c>
      <c r="AU222" s="32">
        <f t="shared" si="90"/>
        <v>1.1041685809672686E-2</v>
      </c>
      <c r="AV222" s="32"/>
      <c r="AW222" s="31">
        <v>34730</v>
      </c>
      <c r="AX222" s="6">
        <v>66.8</v>
      </c>
      <c r="AY222" s="46">
        <f t="shared" si="84"/>
        <v>0.66769151416160566</v>
      </c>
      <c r="AZ222" s="34"/>
      <c r="BA222" s="31">
        <v>34730</v>
      </c>
      <c r="BB222" s="35">
        <v>124663</v>
      </c>
      <c r="BC222" s="15">
        <f t="shared" si="91"/>
        <v>-58</v>
      </c>
      <c r="BD222" s="36">
        <f t="shared" si="92"/>
        <v>2697</v>
      </c>
      <c r="BE222" s="32">
        <f t="shared" si="93"/>
        <v>2.2112719938343517E-2</v>
      </c>
      <c r="BF222" s="72">
        <f t="shared" si="94"/>
        <v>2.3195767905346387E-2</v>
      </c>
      <c r="BG222" s="32"/>
      <c r="BH222" s="31">
        <v>34730</v>
      </c>
      <c r="BI222" s="35">
        <v>7375</v>
      </c>
      <c r="BJ222" s="35">
        <f t="shared" si="95"/>
        <v>145</v>
      </c>
      <c r="BK222" s="35">
        <f t="shared" si="96"/>
        <v>-1255</v>
      </c>
      <c r="BL222" s="32">
        <f t="shared" si="97"/>
        <v>-0.14542294322132099</v>
      </c>
      <c r="BM222" s="32"/>
      <c r="BN222" s="31">
        <v>34730</v>
      </c>
      <c r="BO222" s="38">
        <v>5.6</v>
      </c>
      <c r="BP222" s="38"/>
      <c r="BU222" s="31">
        <v>34730</v>
      </c>
      <c r="BV222" s="6">
        <v>116377</v>
      </c>
      <c r="BW222" s="6">
        <f t="shared" si="98"/>
        <v>322</v>
      </c>
      <c r="BX222" s="35">
        <f t="shared" si="99"/>
        <v>3903</v>
      </c>
      <c r="BY222" s="32">
        <f t="shared" si="100"/>
        <v>3.4701353201628926E-2</v>
      </c>
    </row>
    <row r="223" spans="37:77">
      <c r="AK223" s="31">
        <v>34699</v>
      </c>
      <c r="AL223" s="6">
        <v>197765</v>
      </c>
      <c r="AM223" s="6">
        <f t="shared" si="85"/>
        <v>158</v>
      </c>
      <c r="AN223" s="6">
        <f t="shared" si="86"/>
        <v>1971</v>
      </c>
      <c r="AO223" s="32">
        <f t="shared" si="87"/>
        <v>1.0066702759022217E-2</v>
      </c>
      <c r="AP223" s="32"/>
      <c r="AQ223" s="31">
        <v>34699</v>
      </c>
      <c r="AR223" s="6">
        <v>131951</v>
      </c>
      <c r="AS223" s="6">
        <f t="shared" si="88"/>
        <v>60</v>
      </c>
      <c r="AT223" s="6">
        <f t="shared" si="89"/>
        <v>2010</v>
      </c>
      <c r="AU223" s="32">
        <f t="shared" si="90"/>
        <v>1.5468558807458788E-2</v>
      </c>
      <c r="AV223" s="32"/>
      <c r="AW223" s="31">
        <v>34699</v>
      </c>
      <c r="AX223" s="6">
        <v>66.7</v>
      </c>
      <c r="AY223" s="46">
        <f t="shared" si="84"/>
        <v>0.66721108386215966</v>
      </c>
      <c r="AZ223" s="34"/>
      <c r="BA223" s="31">
        <v>34699</v>
      </c>
      <c r="BB223" s="35">
        <v>124721</v>
      </c>
      <c r="BC223" s="15">
        <f t="shared" si="91"/>
        <v>205</v>
      </c>
      <c r="BD223" s="36">
        <f t="shared" si="92"/>
        <v>3257</v>
      </c>
      <c r="BE223" s="32">
        <f t="shared" si="93"/>
        <v>2.6814529407890308E-2</v>
      </c>
      <c r="BF223" s="72">
        <f t="shared" si="94"/>
        <v>2.3773072245311777E-2</v>
      </c>
      <c r="BG223" s="32"/>
      <c r="BH223" s="31">
        <v>34699</v>
      </c>
      <c r="BI223" s="35">
        <v>7230</v>
      </c>
      <c r="BJ223" s="35">
        <f t="shared" si="95"/>
        <v>-145</v>
      </c>
      <c r="BK223" s="35">
        <f t="shared" si="96"/>
        <v>-1247</v>
      </c>
      <c r="BL223" s="32">
        <f t="shared" si="97"/>
        <v>-0.14710392827651286</v>
      </c>
      <c r="BM223" s="32"/>
      <c r="BN223" s="31">
        <v>34699</v>
      </c>
      <c r="BO223" s="38">
        <v>5.5</v>
      </c>
      <c r="BP223" s="38"/>
      <c r="BU223" s="31">
        <v>34699</v>
      </c>
      <c r="BV223" s="6">
        <v>116055</v>
      </c>
      <c r="BW223" s="6">
        <f t="shared" si="98"/>
        <v>272</v>
      </c>
      <c r="BX223" s="35">
        <f t="shared" si="99"/>
        <v>3851</v>
      </c>
      <c r="BY223" s="32">
        <f t="shared" si="100"/>
        <v>3.4321414566325537E-2</v>
      </c>
    </row>
    <row r="224" spans="37:77">
      <c r="AK224" s="31">
        <v>34668</v>
      </c>
      <c r="AL224" s="6">
        <v>197607</v>
      </c>
      <c r="AM224" s="6">
        <f t="shared" si="85"/>
        <v>177</v>
      </c>
      <c r="AN224" s="6">
        <f t="shared" si="86"/>
        <v>1982</v>
      </c>
      <c r="AO224" s="32">
        <f t="shared" si="87"/>
        <v>1.0131629392971186E-2</v>
      </c>
      <c r="AP224" s="32"/>
      <c r="AQ224" s="31">
        <v>34668</v>
      </c>
      <c r="AR224" s="6">
        <v>131891</v>
      </c>
      <c r="AS224" s="6">
        <f t="shared" si="88"/>
        <v>147</v>
      </c>
      <c r="AT224" s="6">
        <f t="shared" si="89"/>
        <v>2180</v>
      </c>
      <c r="AU224" s="32">
        <f t="shared" si="90"/>
        <v>1.6806593118548152E-2</v>
      </c>
      <c r="AV224" s="32"/>
      <c r="AW224" s="31">
        <v>34668</v>
      </c>
      <c r="AX224" s="6">
        <v>66.7</v>
      </c>
      <c r="AY224" s="46">
        <f t="shared" si="84"/>
        <v>0.66744093073625932</v>
      </c>
      <c r="AZ224" s="34"/>
      <c r="BA224" s="31">
        <v>34668</v>
      </c>
      <c r="BB224" s="35">
        <v>124516</v>
      </c>
      <c r="BC224" s="15">
        <f t="shared" si="91"/>
        <v>404</v>
      </c>
      <c r="BD224" s="36">
        <f t="shared" si="92"/>
        <v>3347</v>
      </c>
      <c r="BE224" s="32">
        <f t="shared" si="93"/>
        <v>2.7622576731672233E-2</v>
      </c>
      <c r="BF224" s="72">
        <f t="shared" si="94"/>
        <v>2.3455791882105115E-2</v>
      </c>
      <c r="BG224" s="32"/>
      <c r="BH224" s="31">
        <v>34668</v>
      </c>
      <c r="BI224" s="35">
        <v>7375</v>
      </c>
      <c r="BJ224" s="35">
        <f t="shared" si="95"/>
        <v>-257</v>
      </c>
      <c r="BK224" s="35">
        <f t="shared" si="96"/>
        <v>-1167</v>
      </c>
      <c r="BL224" s="32">
        <f t="shared" si="97"/>
        <v>-0.13661905876843827</v>
      </c>
      <c r="BM224" s="32"/>
      <c r="BN224" s="31">
        <v>34668</v>
      </c>
      <c r="BO224" s="38">
        <v>5.6</v>
      </c>
      <c r="BP224" s="38"/>
      <c r="BU224" s="31">
        <v>34668</v>
      </c>
      <c r="BV224" s="6">
        <v>115783</v>
      </c>
      <c r="BW224" s="6">
        <f t="shared" si="98"/>
        <v>422</v>
      </c>
      <c r="BX224" s="35">
        <f t="shared" si="99"/>
        <v>3886</v>
      </c>
      <c r="BY224" s="32">
        <f t="shared" si="100"/>
        <v>3.4728366265404764E-2</v>
      </c>
    </row>
    <row r="225" spans="37:77">
      <c r="AK225" s="31">
        <v>34638</v>
      </c>
      <c r="AL225" s="6">
        <v>197430</v>
      </c>
      <c r="AM225" s="6">
        <f t="shared" si="85"/>
        <v>182</v>
      </c>
      <c r="AN225" s="6">
        <f t="shared" si="86"/>
        <v>1986</v>
      </c>
      <c r="AO225" s="32">
        <f t="shared" si="87"/>
        <v>1.0161478479769226E-2</v>
      </c>
      <c r="AP225" s="32"/>
      <c r="AQ225" s="31">
        <v>34638</v>
      </c>
      <c r="AR225" s="6">
        <v>131744</v>
      </c>
      <c r="AS225" s="6">
        <f t="shared" si="88"/>
        <v>323</v>
      </c>
      <c r="AT225" s="6">
        <f t="shared" si="89"/>
        <v>2171</v>
      </c>
      <c r="AU225" s="32">
        <f t="shared" si="90"/>
        <v>1.6755033841926892E-2</v>
      </c>
      <c r="AV225" s="32"/>
      <c r="AW225" s="31">
        <v>34638</v>
      </c>
      <c r="AX225" s="6">
        <v>66.7</v>
      </c>
      <c r="AY225" s="46">
        <f t="shared" si="84"/>
        <v>0.66729473737527223</v>
      </c>
      <c r="AZ225" s="34"/>
      <c r="BA225" s="31">
        <v>34638</v>
      </c>
      <c r="BB225" s="35">
        <v>124112</v>
      </c>
      <c r="BC225" s="15">
        <f t="shared" si="91"/>
        <v>425</v>
      </c>
      <c r="BD225" s="36">
        <f t="shared" si="92"/>
        <v>3289</v>
      </c>
      <c r="BE225" s="32">
        <f t="shared" si="93"/>
        <v>2.7221638264237846E-2</v>
      </c>
      <c r="BF225" s="72">
        <f t="shared" si="94"/>
        <v>2.2862429207311963E-2</v>
      </c>
      <c r="BG225" s="32"/>
      <c r="BH225" s="31">
        <v>34638</v>
      </c>
      <c r="BI225" s="35">
        <v>7632</v>
      </c>
      <c r="BJ225" s="35">
        <f t="shared" si="95"/>
        <v>-102</v>
      </c>
      <c r="BK225" s="35">
        <f t="shared" si="96"/>
        <v>-1118</v>
      </c>
      <c r="BL225" s="32">
        <f t="shared" si="97"/>
        <v>-0.12777142857142854</v>
      </c>
      <c r="BM225" s="32"/>
      <c r="BN225" s="31">
        <v>34638</v>
      </c>
      <c r="BO225" s="38">
        <v>5.8</v>
      </c>
      <c r="BP225" s="38"/>
      <c r="BU225" s="31">
        <v>34638</v>
      </c>
      <c r="BV225" s="6">
        <v>115361</v>
      </c>
      <c r="BW225" s="6">
        <f t="shared" si="98"/>
        <v>208</v>
      </c>
      <c r="BX225" s="35">
        <f t="shared" si="99"/>
        <v>3725</v>
      </c>
      <c r="BY225" s="32">
        <f t="shared" si="100"/>
        <v>3.3367372532158157E-2</v>
      </c>
    </row>
    <row r="226" spans="37:77">
      <c r="AK226" s="31">
        <v>34607</v>
      </c>
      <c r="AL226" s="6">
        <v>197248</v>
      </c>
      <c r="AM226" s="6">
        <f t="shared" si="85"/>
        <v>205</v>
      </c>
      <c r="AN226" s="6">
        <f t="shared" si="86"/>
        <v>1989</v>
      </c>
      <c r="AO226" s="32">
        <f t="shared" si="87"/>
        <v>1.018647027793862E-2</v>
      </c>
      <c r="AP226" s="32"/>
      <c r="AQ226" s="31">
        <v>34607</v>
      </c>
      <c r="AR226" s="6">
        <v>131421</v>
      </c>
      <c r="AS226" s="6">
        <f t="shared" si="88"/>
        <v>146</v>
      </c>
      <c r="AT226" s="6">
        <f t="shared" si="89"/>
        <v>2153</v>
      </c>
      <c r="AU226" s="32">
        <f t="shared" si="90"/>
        <v>1.6655320729028089E-2</v>
      </c>
      <c r="AV226" s="32"/>
      <c r="AW226" s="31">
        <v>34607</v>
      </c>
      <c r="AX226" s="6">
        <v>66.599999999999994</v>
      </c>
      <c r="AY226" s="46">
        <f t="shared" si="84"/>
        <v>0.66627291531473065</v>
      </c>
      <c r="AZ226" s="34"/>
      <c r="BA226" s="31">
        <v>34607</v>
      </c>
      <c r="BB226" s="35">
        <v>123687</v>
      </c>
      <c r="BC226" s="15">
        <f t="shared" si="91"/>
        <v>345</v>
      </c>
      <c r="BD226" s="36">
        <f t="shared" si="92"/>
        <v>3133</v>
      </c>
      <c r="BE226" s="32">
        <f t="shared" si="93"/>
        <v>2.5988353766776662E-2</v>
      </c>
      <c r="BF226" s="72">
        <f t="shared" si="94"/>
        <v>2.0718233487161952E-2</v>
      </c>
      <c r="BG226" s="32"/>
      <c r="BH226" s="31">
        <v>34607</v>
      </c>
      <c r="BI226" s="35">
        <v>7734</v>
      </c>
      <c r="BJ226" s="35">
        <f t="shared" si="95"/>
        <v>-199</v>
      </c>
      <c r="BK226" s="35">
        <f t="shared" si="96"/>
        <v>-980</v>
      </c>
      <c r="BL226" s="32">
        <f t="shared" si="97"/>
        <v>-0.11246270369520317</v>
      </c>
      <c r="BM226" s="32"/>
      <c r="BN226" s="31">
        <v>34607</v>
      </c>
      <c r="BO226" s="38">
        <v>5.9</v>
      </c>
      <c r="BP226" s="38"/>
      <c r="BU226" s="31">
        <v>34607</v>
      </c>
      <c r="BV226" s="6">
        <v>115153</v>
      </c>
      <c r="BW226" s="6">
        <f t="shared" si="98"/>
        <v>355</v>
      </c>
      <c r="BX226" s="35">
        <f t="shared" si="99"/>
        <v>3795</v>
      </c>
      <c r="BY226" s="32">
        <f t="shared" si="100"/>
        <v>3.407927584906334E-2</v>
      </c>
    </row>
    <row r="227" spans="37:77">
      <c r="AK227" s="31">
        <v>34577</v>
      </c>
      <c r="AL227" s="6">
        <v>197043</v>
      </c>
      <c r="AM227" s="6">
        <f t="shared" si="85"/>
        <v>184</v>
      </c>
      <c r="AN227" s="6">
        <f t="shared" si="86"/>
        <v>1980</v>
      </c>
      <c r="AO227" s="32">
        <f t="shared" si="87"/>
        <v>1.0150566739976385E-2</v>
      </c>
      <c r="AP227" s="32"/>
      <c r="AQ227" s="31">
        <v>34577</v>
      </c>
      <c r="AR227" s="6">
        <v>131275</v>
      </c>
      <c r="AS227" s="6">
        <f t="shared" si="88"/>
        <v>623</v>
      </c>
      <c r="AT227" s="6">
        <f t="shared" si="89"/>
        <v>1656</v>
      </c>
      <c r="AU227" s="32">
        <f t="shared" si="90"/>
        <v>1.277590476704793E-2</v>
      </c>
      <c r="AV227" s="32"/>
      <c r="AW227" s="31">
        <v>34577</v>
      </c>
      <c r="AX227" s="6">
        <v>66.599999999999994</v>
      </c>
      <c r="AY227" s="46">
        <f t="shared" si="84"/>
        <v>0.66622513867531452</v>
      </c>
      <c r="AZ227" s="34"/>
      <c r="BA227" s="31">
        <v>34577</v>
      </c>
      <c r="BB227" s="35">
        <v>123342</v>
      </c>
      <c r="BC227" s="15">
        <f t="shared" si="91"/>
        <v>636</v>
      </c>
      <c r="BD227" s="36">
        <f t="shared" si="92"/>
        <v>2486</v>
      </c>
      <c r="BE227" s="32">
        <f t="shared" si="93"/>
        <v>2.0569934467465467E-2</v>
      </c>
      <c r="BF227" s="72">
        <f t="shared" si="94"/>
        <v>1.8826868837758748E-2</v>
      </c>
      <c r="BG227" s="32"/>
      <c r="BH227" s="31">
        <v>34577</v>
      </c>
      <c r="BI227" s="35">
        <v>7933</v>
      </c>
      <c r="BJ227" s="35">
        <f t="shared" si="95"/>
        <v>-13</v>
      </c>
      <c r="BK227" s="35">
        <f t="shared" si="96"/>
        <v>-830</v>
      </c>
      <c r="BL227" s="32">
        <f t="shared" si="97"/>
        <v>-9.4716421316900612E-2</v>
      </c>
      <c r="BM227" s="32"/>
      <c r="BN227" s="31">
        <v>34577</v>
      </c>
      <c r="BO227" s="38">
        <v>6</v>
      </c>
      <c r="BP227" s="38"/>
      <c r="BU227" s="31">
        <v>34577</v>
      </c>
      <c r="BV227" s="6">
        <v>114798</v>
      </c>
      <c r="BW227" s="6">
        <f t="shared" si="98"/>
        <v>298</v>
      </c>
      <c r="BX227" s="35">
        <f t="shared" si="99"/>
        <v>3679</v>
      </c>
      <c r="BY227" s="32">
        <f t="shared" si="100"/>
        <v>3.3108649285900738E-2</v>
      </c>
    </row>
    <row r="228" spans="37:77">
      <c r="AK228" s="31">
        <v>34546</v>
      </c>
      <c r="AL228" s="6">
        <v>196859</v>
      </c>
      <c r="AM228" s="6">
        <f t="shared" si="85"/>
        <v>166</v>
      </c>
      <c r="AN228" s="6">
        <f t="shared" si="86"/>
        <v>1977</v>
      </c>
      <c r="AO228" s="32">
        <f t="shared" si="87"/>
        <v>1.0144600322246289E-2</v>
      </c>
      <c r="AP228" s="32"/>
      <c r="AQ228" s="31">
        <v>34546</v>
      </c>
      <c r="AR228" s="6">
        <v>130652</v>
      </c>
      <c r="AS228" s="6">
        <f t="shared" si="88"/>
        <v>91</v>
      </c>
      <c r="AT228" s="6">
        <f t="shared" si="89"/>
        <v>1255</v>
      </c>
      <c r="AU228" s="32">
        <f t="shared" si="90"/>
        <v>9.6988338214951675E-3</v>
      </c>
      <c r="AV228" s="32"/>
      <c r="AW228" s="31">
        <v>34546</v>
      </c>
      <c r="AX228" s="6">
        <v>66.400000000000006</v>
      </c>
      <c r="AY228" s="46">
        <f t="shared" si="84"/>
        <v>0.66368314377295423</v>
      </c>
      <c r="AZ228" s="34"/>
      <c r="BA228" s="31">
        <v>34546</v>
      </c>
      <c r="BB228" s="35">
        <v>122706</v>
      </c>
      <c r="BC228" s="15">
        <f t="shared" si="91"/>
        <v>72</v>
      </c>
      <c r="BD228" s="36">
        <f t="shared" si="92"/>
        <v>2239</v>
      </c>
      <c r="BE228" s="32">
        <f t="shared" si="93"/>
        <v>1.8586002805747626E-2</v>
      </c>
      <c r="BF228" s="72">
        <f t="shared" si="94"/>
        <v>1.6680566370484762E-2</v>
      </c>
      <c r="BG228" s="32"/>
      <c r="BH228" s="31">
        <v>34546</v>
      </c>
      <c r="BI228" s="35">
        <v>7946</v>
      </c>
      <c r="BJ228" s="35">
        <f t="shared" si="95"/>
        <v>19</v>
      </c>
      <c r="BK228" s="35">
        <f t="shared" si="96"/>
        <v>-984</v>
      </c>
      <c r="BL228" s="32">
        <f t="shared" si="97"/>
        <v>-0.11019036954087347</v>
      </c>
      <c r="BM228" s="32"/>
      <c r="BN228" s="31">
        <v>34546</v>
      </c>
      <c r="BO228" s="38">
        <v>6.1</v>
      </c>
      <c r="BP228" s="38"/>
      <c r="BU228" s="31">
        <v>34546</v>
      </c>
      <c r="BV228" s="6">
        <v>114500</v>
      </c>
      <c r="BW228" s="6">
        <f t="shared" si="98"/>
        <v>364</v>
      </c>
      <c r="BX228" s="35">
        <f t="shared" si="99"/>
        <v>3541</v>
      </c>
      <c r="BY228" s="32">
        <f t="shared" si="100"/>
        <v>3.1912688470516093E-2</v>
      </c>
    </row>
    <row r="229" spans="37:77">
      <c r="AK229" s="31">
        <v>34515</v>
      </c>
      <c r="AL229" s="6">
        <v>196693</v>
      </c>
      <c r="AM229" s="6">
        <f t="shared" si="85"/>
        <v>183</v>
      </c>
      <c r="AN229" s="6">
        <f t="shared" si="86"/>
        <v>1974</v>
      </c>
      <c r="AO229" s="32">
        <f t="shared" si="87"/>
        <v>1.0137685587949807E-2</v>
      </c>
      <c r="AP229" s="32"/>
      <c r="AQ229" s="31">
        <v>34515</v>
      </c>
      <c r="AR229" s="6">
        <v>130561</v>
      </c>
      <c r="AS229" s="6">
        <f t="shared" si="88"/>
        <v>-218</v>
      </c>
      <c r="AT229" s="6">
        <f t="shared" si="89"/>
        <v>1150</v>
      </c>
      <c r="AU229" s="32">
        <f t="shared" si="90"/>
        <v>8.8864161470045833E-3</v>
      </c>
      <c r="AV229" s="32"/>
      <c r="AW229" s="31">
        <v>34515</v>
      </c>
      <c r="AX229" s="6">
        <v>66.400000000000006</v>
      </c>
      <c r="AY229" s="46">
        <f t="shared" si="84"/>
        <v>0.66378061242647168</v>
      </c>
      <c r="AZ229" s="34"/>
      <c r="BA229" s="31">
        <v>34515</v>
      </c>
      <c r="BB229" s="35">
        <v>122634</v>
      </c>
      <c r="BC229" s="15">
        <f t="shared" si="91"/>
        <v>-230</v>
      </c>
      <c r="BD229" s="36">
        <f t="shared" si="92"/>
        <v>2344</v>
      </c>
      <c r="BE229" s="32">
        <f t="shared" si="93"/>
        <v>1.9486241582841402E-2</v>
      </c>
      <c r="BF229" s="72">
        <f t="shared" si="94"/>
        <v>1.7643035501053395E-2</v>
      </c>
      <c r="BG229" s="32"/>
      <c r="BH229" s="31">
        <v>34515</v>
      </c>
      <c r="BI229" s="35">
        <v>7927</v>
      </c>
      <c r="BJ229" s="35">
        <f t="shared" si="95"/>
        <v>12</v>
      </c>
      <c r="BK229" s="35">
        <f t="shared" si="96"/>
        <v>-1194</v>
      </c>
      <c r="BL229" s="32">
        <f t="shared" si="97"/>
        <v>-0.13090669882688299</v>
      </c>
      <c r="BM229" s="32"/>
      <c r="BN229" s="31">
        <v>34515</v>
      </c>
      <c r="BO229" s="38">
        <v>6.1</v>
      </c>
      <c r="BP229" s="38"/>
      <c r="BU229" s="31">
        <v>34515</v>
      </c>
      <c r="BV229" s="6">
        <v>114136</v>
      </c>
      <c r="BW229" s="6">
        <f t="shared" si="98"/>
        <v>313</v>
      </c>
      <c r="BX229" s="35">
        <f t="shared" si="99"/>
        <v>3472</v>
      </c>
      <c r="BY229" s="32">
        <f t="shared" si="100"/>
        <v>3.1374249981927171E-2</v>
      </c>
    </row>
    <row r="230" spans="37:77">
      <c r="AK230" s="31">
        <v>34485</v>
      </c>
      <c r="AL230" s="6">
        <v>196510</v>
      </c>
      <c r="AM230" s="6">
        <f t="shared" si="85"/>
        <v>147</v>
      </c>
      <c r="AN230" s="6">
        <f t="shared" si="86"/>
        <v>1961</v>
      </c>
      <c r="AO230" s="32">
        <f t="shared" si="87"/>
        <v>1.0079722846172423E-2</v>
      </c>
      <c r="AP230" s="32"/>
      <c r="AQ230" s="31">
        <v>34485</v>
      </c>
      <c r="AR230" s="6">
        <v>130779</v>
      </c>
      <c r="AS230" s="6">
        <f t="shared" si="88"/>
        <v>158</v>
      </c>
      <c r="AT230" s="6">
        <f t="shared" si="89"/>
        <v>1515</v>
      </c>
      <c r="AU230" s="32">
        <f t="shared" si="90"/>
        <v>1.172020051986622E-2</v>
      </c>
      <c r="AV230" s="32"/>
      <c r="AW230" s="31">
        <v>34485</v>
      </c>
      <c r="AX230" s="6">
        <v>66.599999999999994</v>
      </c>
      <c r="AY230" s="46">
        <f t="shared" si="84"/>
        <v>0.66550811663528575</v>
      </c>
      <c r="AZ230" s="34"/>
      <c r="BA230" s="31">
        <v>34485</v>
      </c>
      <c r="BB230" s="35">
        <v>122864</v>
      </c>
      <c r="BC230" s="15">
        <f t="shared" si="91"/>
        <v>574</v>
      </c>
      <c r="BD230" s="36">
        <f t="shared" si="92"/>
        <v>2749</v>
      </c>
      <c r="BE230" s="32">
        <f t="shared" si="93"/>
        <v>2.2886400532822648E-2</v>
      </c>
      <c r="BF230" s="72">
        <f t="shared" si="94"/>
        <v>1.8792725081617223E-2</v>
      </c>
      <c r="BG230" s="32"/>
      <c r="BH230" s="31">
        <v>34485</v>
      </c>
      <c r="BI230" s="35">
        <v>7915</v>
      </c>
      <c r="BJ230" s="35">
        <f t="shared" si="95"/>
        <v>-416</v>
      </c>
      <c r="BK230" s="35">
        <f t="shared" si="96"/>
        <v>-1234</v>
      </c>
      <c r="BL230" s="32">
        <f t="shared" si="97"/>
        <v>-0.13487812875724126</v>
      </c>
      <c r="BM230" s="32"/>
      <c r="BN230" s="31">
        <v>34485</v>
      </c>
      <c r="BO230" s="38">
        <v>6.1</v>
      </c>
      <c r="BP230" s="38"/>
      <c r="BU230" s="31">
        <v>34485</v>
      </c>
      <c r="BV230" s="6">
        <v>113823</v>
      </c>
      <c r="BW230" s="6">
        <f t="shared" si="98"/>
        <v>333</v>
      </c>
      <c r="BX230" s="35">
        <f t="shared" si="99"/>
        <v>3333</v>
      </c>
      <c r="BY230" s="32">
        <f t="shared" si="100"/>
        <v>3.0165625848493027E-2</v>
      </c>
    </row>
    <row r="231" spans="37:77">
      <c r="AK231" s="31">
        <v>34454</v>
      </c>
      <c r="AL231" s="6">
        <v>196363</v>
      </c>
      <c r="AM231" s="6">
        <f t="shared" si="85"/>
        <v>150</v>
      </c>
      <c r="AN231" s="6">
        <f t="shared" si="86"/>
        <v>1965</v>
      </c>
      <c r="AO231" s="32">
        <f t="shared" si="87"/>
        <v>1.0108128684451545E-2</v>
      </c>
      <c r="AP231" s="32"/>
      <c r="AQ231" s="31">
        <v>34454</v>
      </c>
      <c r="AR231" s="6">
        <v>130621</v>
      </c>
      <c r="AS231" s="6">
        <f t="shared" si="88"/>
        <v>221</v>
      </c>
      <c r="AT231" s="6">
        <f t="shared" si="89"/>
        <v>2037</v>
      </c>
      <c r="AU231" s="32">
        <f t="shared" si="90"/>
        <v>1.5841784358862743E-2</v>
      </c>
      <c r="AV231" s="32"/>
      <c r="AW231" s="31">
        <v>34454</v>
      </c>
      <c r="AX231" s="6">
        <v>66.5</v>
      </c>
      <c r="AY231" s="46">
        <f t="shared" si="84"/>
        <v>0.66520169278326369</v>
      </c>
      <c r="AZ231" s="34"/>
      <c r="BA231" s="31">
        <v>34454</v>
      </c>
      <c r="BB231" s="35">
        <v>122290</v>
      </c>
      <c r="BC231" s="15">
        <f t="shared" si="91"/>
        <v>360</v>
      </c>
      <c r="BD231" s="36">
        <f t="shared" si="92"/>
        <v>2816</v>
      </c>
      <c r="BE231" s="32">
        <f t="shared" si="93"/>
        <v>2.3569981753352121E-2</v>
      </c>
      <c r="BF231" s="72">
        <f t="shared" si="94"/>
        <v>1.6209694911263006E-2</v>
      </c>
      <c r="BG231" s="32"/>
      <c r="BH231" s="31">
        <v>34454</v>
      </c>
      <c r="BI231" s="35">
        <v>8331</v>
      </c>
      <c r="BJ231" s="35">
        <f t="shared" si="95"/>
        <v>-139</v>
      </c>
      <c r="BK231" s="35">
        <f t="shared" si="96"/>
        <v>-779</v>
      </c>
      <c r="BL231" s="32">
        <f t="shared" si="97"/>
        <v>-8.5510428100987967E-2</v>
      </c>
      <c r="BM231" s="32"/>
      <c r="BN231" s="31">
        <v>34454</v>
      </c>
      <c r="BO231" s="38">
        <v>6.4</v>
      </c>
      <c r="BP231" s="38"/>
      <c r="BU231" s="31">
        <v>34454</v>
      </c>
      <c r="BV231" s="6">
        <v>113490</v>
      </c>
      <c r="BW231" s="6">
        <f t="shared" si="98"/>
        <v>353</v>
      </c>
      <c r="BX231" s="35">
        <f t="shared" si="99"/>
        <v>3265</v>
      </c>
      <c r="BY231" s="32">
        <f t="shared" si="100"/>
        <v>2.9621229303697039E-2</v>
      </c>
    </row>
    <row r="232" spans="37:77">
      <c r="AK232" s="31">
        <v>34424</v>
      </c>
      <c r="AL232" s="6">
        <v>196213</v>
      </c>
      <c r="AM232" s="6">
        <f t="shared" si="85"/>
        <v>123</v>
      </c>
      <c r="AN232" s="6">
        <f t="shared" si="86"/>
        <v>1965</v>
      </c>
      <c r="AO232" s="32">
        <f t="shared" si="87"/>
        <v>1.0115934269593563E-2</v>
      </c>
      <c r="AP232" s="32"/>
      <c r="AQ232" s="31">
        <v>34424</v>
      </c>
      <c r="AR232" s="6">
        <v>130400</v>
      </c>
      <c r="AS232" s="6">
        <f t="shared" si="88"/>
        <v>-269</v>
      </c>
      <c r="AT232" s="6">
        <f t="shared" si="89"/>
        <v>1802</v>
      </c>
      <c r="AU232" s="32">
        <f t="shared" si="90"/>
        <v>1.4012659605903588E-2</v>
      </c>
      <c r="AV232" s="32"/>
      <c r="AW232" s="31">
        <v>34424</v>
      </c>
      <c r="AX232" s="6">
        <v>66.5</v>
      </c>
      <c r="AY232" s="46">
        <f t="shared" si="84"/>
        <v>0.66458389607212565</v>
      </c>
      <c r="AZ232" s="34"/>
      <c r="BA232" s="31">
        <v>34424</v>
      </c>
      <c r="BB232" s="35">
        <v>121930</v>
      </c>
      <c r="BC232" s="15">
        <f t="shared" si="91"/>
        <v>-156</v>
      </c>
      <c r="BD232" s="36">
        <f t="shared" si="92"/>
        <v>2388</v>
      </c>
      <c r="BE232" s="32">
        <f t="shared" si="93"/>
        <v>1.9976242659483612E-2</v>
      </c>
      <c r="BF232" s="72">
        <f t="shared" si="94"/>
        <v>1.5904629997130715E-2</v>
      </c>
      <c r="BG232" s="32"/>
      <c r="BH232" s="31">
        <v>34424</v>
      </c>
      <c r="BI232" s="35">
        <v>8470</v>
      </c>
      <c r="BJ232" s="35">
        <f t="shared" si="95"/>
        <v>-113</v>
      </c>
      <c r="BK232" s="35">
        <f t="shared" si="96"/>
        <v>-586</v>
      </c>
      <c r="BL232" s="32">
        <f t="shared" si="97"/>
        <v>-6.470848056537104E-2</v>
      </c>
      <c r="BM232" s="32"/>
      <c r="BN232" s="31">
        <v>34424</v>
      </c>
      <c r="BO232" s="38">
        <v>6.5</v>
      </c>
      <c r="BP232" s="38"/>
      <c r="BU232" s="31">
        <v>34424</v>
      </c>
      <c r="BV232" s="6">
        <v>113137</v>
      </c>
      <c r="BW232" s="6">
        <f t="shared" si="98"/>
        <v>462</v>
      </c>
      <c r="BX232" s="35">
        <f t="shared" si="99"/>
        <v>3220</v>
      </c>
      <c r="BY232" s="32">
        <f t="shared" si="100"/>
        <v>2.929483155471857E-2</v>
      </c>
    </row>
    <row r="233" spans="37:77">
      <c r="AK233" s="31">
        <v>34393</v>
      </c>
      <c r="AL233" s="6">
        <v>196090</v>
      </c>
      <c r="AM233" s="6">
        <f t="shared" si="85"/>
        <v>137</v>
      </c>
      <c r="AN233" s="6">
        <f t="shared" si="86"/>
        <v>1982</v>
      </c>
      <c r="AO233" s="32">
        <f t="shared" si="87"/>
        <v>1.0210810476641852E-2</v>
      </c>
      <c r="AP233" s="32"/>
      <c r="AQ233" s="31">
        <v>34393</v>
      </c>
      <c r="AR233" s="6">
        <v>130669</v>
      </c>
      <c r="AS233" s="6">
        <f t="shared" si="88"/>
        <v>73</v>
      </c>
      <c r="AT233" s="6">
        <f t="shared" si="89"/>
        <v>2211</v>
      </c>
      <c r="AU233" s="32">
        <f t="shared" si="90"/>
        <v>1.7211851344408391E-2</v>
      </c>
      <c r="AV233" s="32"/>
      <c r="AW233" s="31">
        <v>34393</v>
      </c>
      <c r="AX233" s="6">
        <v>66.599999999999994</v>
      </c>
      <c r="AY233" s="46">
        <f t="shared" si="84"/>
        <v>0.66637258401754296</v>
      </c>
      <c r="AZ233" s="34"/>
      <c r="BA233" s="31">
        <v>34393</v>
      </c>
      <c r="BB233" s="35">
        <v>122086</v>
      </c>
      <c r="BC233" s="15">
        <f t="shared" si="91"/>
        <v>120</v>
      </c>
      <c r="BD233" s="36">
        <f t="shared" si="92"/>
        <v>2811</v>
      </c>
      <c r="BE233" s="32">
        <f t="shared" si="93"/>
        <v>2.3567386292181913E-2</v>
      </c>
      <c r="BF233" s="72">
        <f t="shared" si="94"/>
        <v>1.824637350243008E-2</v>
      </c>
      <c r="BG233" s="32"/>
      <c r="BH233" s="31">
        <v>34393</v>
      </c>
      <c r="BI233" s="35">
        <v>8583</v>
      </c>
      <c r="BJ233" s="35">
        <f t="shared" si="95"/>
        <v>-47</v>
      </c>
      <c r="BK233" s="35">
        <f t="shared" si="96"/>
        <v>-600</v>
      </c>
      <c r="BL233" s="32">
        <f t="shared" si="97"/>
        <v>-6.5338124795818353E-2</v>
      </c>
      <c r="BM233" s="32"/>
      <c r="BN233" s="31">
        <v>34393</v>
      </c>
      <c r="BO233" s="38">
        <v>6.6</v>
      </c>
      <c r="BP233" s="38"/>
      <c r="BU233" s="31">
        <v>34393</v>
      </c>
      <c r="BV233" s="6">
        <v>112675</v>
      </c>
      <c r="BW233" s="6">
        <f t="shared" si="98"/>
        <v>201</v>
      </c>
      <c r="BX233" s="35">
        <f t="shared" si="99"/>
        <v>2707</v>
      </c>
      <c r="BY233" s="32">
        <f t="shared" si="100"/>
        <v>2.4616252000581929E-2</v>
      </c>
    </row>
    <row r="234" spans="37:77">
      <c r="AK234" s="31">
        <v>34365</v>
      </c>
      <c r="AL234" s="6">
        <v>195953</v>
      </c>
      <c r="AM234" s="6">
        <f t="shared" si="85"/>
        <v>159</v>
      </c>
      <c r="AN234" s="6">
        <f t="shared" si="86"/>
        <v>1991</v>
      </c>
      <c r="AO234" s="32">
        <f t="shared" si="87"/>
        <v>1.0264897247914462E-2</v>
      </c>
      <c r="AP234" s="32"/>
      <c r="AQ234" s="31">
        <v>34365</v>
      </c>
      <c r="AR234" s="6">
        <v>130596</v>
      </c>
      <c r="AS234" s="6">
        <f t="shared" si="88"/>
        <v>655</v>
      </c>
      <c r="AT234" s="6">
        <f t="shared" si="89"/>
        <v>2196</v>
      </c>
      <c r="AU234" s="32">
        <f t="shared" si="90"/>
        <v>1.7102803738317851E-2</v>
      </c>
      <c r="AV234" s="32"/>
      <c r="AW234" s="31">
        <v>34365</v>
      </c>
      <c r="AX234" s="6">
        <v>66.599999999999994</v>
      </c>
      <c r="AY234" s="46">
        <f t="shared" si="84"/>
        <v>0.66646593826070533</v>
      </c>
      <c r="AZ234" s="34"/>
      <c r="BA234" s="31">
        <v>34365</v>
      </c>
      <c r="BB234" s="35">
        <v>121966</v>
      </c>
      <c r="BC234" s="15">
        <f t="shared" si="91"/>
        <v>502</v>
      </c>
      <c r="BD234" s="36">
        <f t="shared" si="92"/>
        <v>2891</v>
      </c>
      <c r="BE234" s="32">
        <f t="shared" si="93"/>
        <v>2.4278815872349258E-2</v>
      </c>
      <c r="BF234" s="72">
        <f t="shared" si="94"/>
        <v>1.6788579815677607E-2</v>
      </c>
      <c r="BG234" s="32"/>
      <c r="BH234" s="31">
        <v>34365</v>
      </c>
      <c r="BI234" s="35">
        <v>8630</v>
      </c>
      <c r="BJ234" s="35">
        <f t="shared" si="95"/>
        <v>153</v>
      </c>
      <c r="BK234" s="35">
        <f t="shared" si="96"/>
        <v>-695</v>
      </c>
      <c r="BL234" s="32">
        <f t="shared" si="97"/>
        <v>-7.4530831099195671E-2</v>
      </c>
      <c r="BM234" s="32"/>
      <c r="BN234" s="31">
        <v>34365</v>
      </c>
      <c r="BO234" s="38">
        <v>6.6</v>
      </c>
      <c r="BP234" s="38"/>
      <c r="BU234" s="31">
        <v>34365</v>
      </c>
      <c r="BV234" s="6">
        <v>112474</v>
      </c>
      <c r="BW234" s="6">
        <f t="shared" si="98"/>
        <v>270</v>
      </c>
      <c r="BX234" s="35">
        <f t="shared" si="99"/>
        <v>2748</v>
      </c>
      <c r="BY234" s="32">
        <f t="shared" si="100"/>
        <v>2.5044201009787992E-2</v>
      </c>
    </row>
    <row r="235" spans="37:77">
      <c r="AK235" s="31">
        <v>34334</v>
      </c>
      <c r="AL235" s="6">
        <v>195794</v>
      </c>
      <c r="AM235" s="6">
        <f t="shared" si="85"/>
        <v>169</v>
      </c>
      <c r="AN235" s="6">
        <f t="shared" si="86"/>
        <v>2010</v>
      </c>
      <c r="AO235" s="32">
        <f t="shared" si="87"/>
        <v>1.0372373364158083E-2</v>
      </c>
      <c r="AP235" s="32"/>
      <c r="AQ235" s="31">
        <v>34334</v>
      </c>
      <c r="AR235" s="6">
        <v>129941</v>
      </c>
      <c r="AS235" s="6">
        <f t="shared" si="88"/>
        <v>230</v>
      </c>
      <c r="AT235" s="6">
        <f t="shared" si="89"/>
        <v>1387</v>
      </c>
      <c r="AU235" s="32">
        <f t="shared" si="90"/>
        <v>1.0789240319243332E-2</v>
      </c>
      <c r="AV235" s="32"/>
      <c r="AW235" s="31">
        <v>34334</v>
      </c>
      <c r="AX235" s="6">
        <v>66.400000000000006</v>
      </c>
      <c r="AY235" s="46">
        <f t="shared" si="84"/>
        <v>0.66366180781842143</v>
      </c>
      <c r="AZ235" s="34"/>
      <c r="BA235" s="31">
        <v>34334</v>
      </c>
      <c r="BB235" s="35">
        <v>121464</v>
      </c>
      <c r="BC235" s="15">
        <f t="shared" si="91"/>
        <v>295</v>
      </c>
      <c r="BD235" s="36">
        <f t="shared" si="92"/>
        <v>2467</v>
      </c>
      <c r="BE235" s="32">
        <f t="shared" si="93"/>
        <v>2.0731615082733246E-2</v>
      </c>
      <c r="BF235" s="72">
        <f t="shared" si="94"/>
        <v>1.6882586864745308E-2</v>
      </c>
      <c r="BG235" s="32"/>
      <c r="BH235" s="31">
        <v>34334</v>
      </c>
      <c r="BI235" s="35">
        <v>8477</v>
      </c>
      <c r="BJ235" s="35">
        <f t="shared" si="95"/>
        <v>-65</v>
      </c>
      <c r="BK235" s="35">
        <f t="shared" si="96"/>
        <v>-1080</v>
      </c>
      <c r="BL235" s="32">
        <f t="shared" si="97"/>
        <v>-0.11300617348540332</v>
      </c>
      <c r="BM235" s="32"/>
      <c r="BN235" s="31">
        <v>34334</v>
      </c>
      <c r="BO235" s="38">
        <v>6.5</v>
      </c>
      <c r="BP235" s="38"/>
      <c r="BU235" s="31">
        <v>34334</v>
      </c>
      <c r="BV235" s="6">
        <v>112204</v>
      </c>
      <c r="BW235" s="6">
        <f t="shared" si="98"/>
        <v>307</v>
      </c>
      <c r="BX235" s="35">
        <f t="shared" si="99"/>
        <v>2788</v>
      </c>
      <c r="BY235" s="32">
        <f t="shared" si="100"/>
        <v>2.5480734079111E-2</v>
      </c>
    </row>
    <row r="236" spans="37:77">
      <c r="AK236" s="31">
        <v>34303</v>
      </c>
      <c r="AL236" s="6">
        <v>195625</v>
      </c>
      <c r="AM236" s="6">
        <f t="shared" si="85"/>
        <v>181</v>
      </c>
      <c r="AN236" s="6">
        <f t="shared" si="86"/>
        <v>2004</v>
      </c>
      <c r="AO236" s="32">
        <f t="shared" si="87"/>
        <v>1.0350116981112656E-2</v>
      </c>
      <c r="AP236" s="32"/>
      <c r="AQ236" s="31">
        <v>34303</v>
      </c>
      <c r="AR236" s="6">
        <v>129711</v>
      </c>
      <c r="AS236" s="6">
        <f t="shared" si="88"/>
        <v>138</v>
      </c>
      <c r="AT236" s="6">
        <f t="shared" si="89"/>
        <v>1270</v>
      </c>
      <c r="AU236" s="32">
        <f t="shared" si="90"/>
        <v>9.8878084100870733E-3</v>
      </c>
      <c r="AV236" s="32"/>
      <c r="AW236" s="31">
        <v>34303</v>
      </c>
      <c r="AX236" s="6">
        <v>66.3</v>
      </c>
      <c r="AY236" s="46">
        <f t="shared" si="84"/>
        <v>0.66305942492012782</v>
      </c>
      <c r="AZ236" s="34"/>
      <c r="BA236" s="31">
        <v>34303</v>
      </c>
      <c r="BB236" s="35">
        <v>121169</v>
      </c>
      <c r="BC236" s="15">
        <f t="shared" si="91"/>
        <v>346</v>
      </c>
      <c r="BD236" s="36">
        <f t="shared" si="92"/>
        <v>2293</v>
      </c>
      <c r="BE236" s="32">
        <f t="shared" si="93"/>
        <v>1.9289007032537997E-2</v>
      </c>
      <c r="BF236" s="72">
        <f t="shared" si="94"/>
        <v>1.4340096621474063E-2</v>
      </c>
      <c r="BG236" s="32"/>
      <c r="BH236" s="31">
        <v>34303</v>
      </c>
      <c r="BI236" s="35">
        <v>8542</v>
      </c>
      <c r="BJ236" s="35">
        <f t="shared" si="95"/>
        <v>-208</v>
      </c>
      <c r="BK236" s="35">
        <f t="shared" si="96"/>
        <v>-1023</v>
      </c>
      <c r="BL236" s="32">
        <f t="shared" si="97"/>
        <v>-0.10695243073706218</v>
      </c>
      <c r="BM236" s="32"/>
      <c r="BN236" s="31">
        <v>34303</v>
      </c>
      <c r="BO236" s="38">
        <v>6.6</v>
      </c>
      <c r="BP236" s="38"/>
      <c r="BU236" s="31">
        <v>34303</v>
      </c>
      <c r="BV236" s="6">
        <v>111897</v>
      </c>
      <c r="BW236" s="6">
        <f t="shared" si="98"/>
        <v>261</v>
      </c>
      <c r="BX236" s="35">
        <f t="shared" si="99"/>
        <v>2693</v>
      </c>
      <c r="BY236" s="32">
        <f t="shared" si="100"/>
        <v>2.4660268854620693E-2</v>
      </c>
    </row>
    <row r="237" spans="37:77">
      <c r="AK237" s="31">
        <v>34273</v>
      </c>
      <c r="AL237" s="6">
        <v>195444</v>
      </c>
      <c r="AM237" s="6">
        <f t="shared" si="85"/>
        <v>185</v>
      </c>
      <c r="AN237" s="6">
        <f t="shared" si="86"/>
        <v>2002</v>
      </c>
      <c r="AO237" s="32">
        <f t="shared" si="87"/>
        <v>1.0349355362330837E-2</v>
      </c>
      <c r="AP237" s="32"/>
      <c r="AQ237" s="31">
        <v>34273</v>
      </c>
      <c r="AR237" s="6">
        <v>129573</v>
      </c>
      <c r="AS237" s="6">
        <f t="shared" si="88"/>
        <v>305</v>
      </c>
      <c r="AT237" s="6">
        <f t="shared" si="89"/>
        <v>1547</v>
      </c>
      <c r="AU237" s="32">
        <f t="shared" si="90"/>
        <v>1.2083483042506948E-2</v>
      </c>
      <c r="AV237" s="32"/>
      <c r="AW237" s="31">
        <v>34273</v>
      </c>
      <c r="AX237" s="6">
        <v>66.3</v>
      </c>
      <c r="AY237" s="46">
        <f t="shared" si="84"/>
        <v>0.66296739731073862</v>
      </c>
      <c r="AZ237" s="34"/>
      <c r="BA237" s="31">
        <v>34273</v>
      </c>
      <c r="BB237" s="35">
        <v>120823</v>
      </c>
      <c r="BC237" s="15">
        <f t="shared" si="91"/>
        <v>269</v>
      </c>
      <c r="BD237" s="36">
        <f t="shared" si="92"/>
        <v>2195</v>
      </c>
      <c r="BE237" s="32">
        <f t="shared" si="93"/>
        <v>1.8503220150386079E-2</v>
      </c>
      <c r="BF237" s="72">
        <f t="shared" si="94"/>
        <v>1.2766041314581811E-2</v>
      </c>
      <c r="BG237" s="32"/>
      <c r="BH237" s="31">
        <v>34273</v>
      </c>
      <c r="BI237" s="35">
        <v>8750</v>
      </c>
      <c r="BJ237" s="35">
        <f t="shared" si="95"/>
        <v>36</v>
      </c>
      <c r="BK237" s="35">
        <f t="shared" si="96"/>
        <v>-648</v>
      </c>
      <c r="BL237" s="32">
        <f t="shared" si="97"/>
        <v>-6.8950840604383945E-2</v>
      </c>
      <c r="BM237" s="32"/>
      <c r="BN237" s="31">
        <v>34273</v>
      </c>
      <c r="BO237" s="38">
        <v>6.8</v>
      </c>
      <c r="BP237" s="38"/>
      <c r="BU237" s="31">
        <v>34273</v>
      </c>
      <c r="BV237" s="6">
        <v>111636</v>
      </c>
      <c r="BW237" s="6">
        <f t="shared" si="98"/>
        <v>278</v>
      </c>
      <c r="BX237" s="35">
        <f t="shared" si="99"/>
        <v>2571</v>
      </c>
      <c r="BY237" s="32">
        <f t="shared" si="100"/>
        <v>2.3573098610920162E-2</v>
      </c>
    </row>
    <row r="238" spans="37:77">
      <c r="AK238" s="31">
        <v>34242</v>
      </c>
      <c r="AL238" s="6">
        <v>195259</v>
      </c>
      <c r="AM238" s="6">
        <f t="shared" si="85"/>
        <v>196</v>
      </c>
      <c r="AN238" s="6">
        <f t="shared" si="86"/>
        <v>2030</v>
      </c>
      <c r="AO238" s="32">
        <f t="shared" si="87"/>
        <v>1.0505669438852339E-2</v>
      </c>
      <c r="AP238" s="32"/>
      <c r="AQ238" s="31">
        <v>34242</v>
      </c>
      <c r="AR238" s="6">
        <v>129268</v>
      </c>
      <c r="AS238" s="6">
        <f t="shared" si="88"/>
        <v>-351</v>
      </c>
      <c r="AT238" s="6">
        <f t="shared" si="89"/>
        <v>767</v>
      </c>
      <c r="AU238" s="32">
        <f t="shared" si="90"/>
        <v>5.9688251453295926E-3</v>
      </c>
      <c r="AV238" s="32"/>
      <c r="AW238" s="31">
        <v>34242</v>
      </c>
      <c r="AX238" s="6">
        <v>66.2</v>
      </c>
      <c r="AY238" s="46">
        <f t="shared" si="84"/>
        <v>0.6620335042174752</v>
      </c>
      <c r="AZ238" s="34"/>
      <c r="BA238" s="31">
        <v>34242</v>
      </c>
      <c r="BB238" s="35">
        <v>120554</v>
      </c>
      <c r="BC238" s="15">
        <f t="shared" si="91"/>
        <v>-302</v>
      </c>
      <c r="BD238" s="36">
        <f t="shared" si="92"/>
        <v>1834</v>
      </c>
      <c r="BE238" s="32">
        <f t="shared" si="93"/>
        <v>1.5448113207547243E-2</v>
      </c>
      <c r="BF238" s="72">
        <f t="shared" si="94"/>
        <v>1.108203774480887E-2</v>
      </c>
      <c r="BG238" s="32"/>
      <c r="BH238" s="31">
        <v>34242</v>
      </c>
      <c r="BI238" s="35">
        <v>8714</v>
      </c>
      <c r="BJ238" s="35">
        <f t="shared" si="95"/>
        <v>-49</v>
      </c>
      <c r="BK238" s="35">
        <f t="shared" si="96"/>
        <v>-1067</v>
      </c>
      <c r="BL238" s="32">
        <f t="shared" si="97"/>
        <v>-0.1090890501993661</v>
      </c>
      <c r="BM238" s="32"/>
      <c r="BN238" s="31">
        <v>34242</v>
      </c>
      <c r="BO238" s="38">
        <v>6.7</v>
      </c>
      <c r="BP238" s="38"/>
      <c r="BU238" s="31">
        <v>34242</v>
      </c>
      <c r="BV238" s="6">
        <v>111358</v>
      </c>
      <c r="BW238" s="6">
        <f t="shared" si="98"/>
        <v>239</v>
      </c>
      <c r="BX238" s="35">
        <f t="shared" si="99"/>
        <v>2471</v>
      </c>
      <c r="BY238" s="32">
        <f t="shared" si="100"/>
        <v>2.2693250801289366E-2</v>
      </c>
    </row>
    <row r="239" spans="37:77">
      <c r="AK239" s="31">
        <v>34212</v>
      </c>
      <c r="AL239" s="6">
        <v>195063</v>
      </c>
      <c r="AM239" s="6">
        <f t="shared" si="85"/>
        <v>181</v>
      </c>
      <c r="AN239" s="6">
        <f t="shared" si="86"/>
        <v>2045</v>
      </c>
      <c r="AO239" s="32">
        <f t="shared" si="87"/>
        <v>1.0594866799987557E-2</v>
      </c>
      <c r="AP239" s="32"/>
      <c r="AQ239" s="31">
        <v>34212</v>
      </c>
      <c r="AR239" s="6">
        <v>129619</v>
      </c>
      <c r="AS239" s="6">
        <f t="shared" si="88"/>
        <v>222</v>
      </c>
      <c r="AT239" s="6">
        <f t="shared" si="89"/>
        <v>1006</v>
      </c>
      <c r="AU239" s="32">
        <f t="shared" si="90"/>
        <v>7.8219153584784262E-3</v>
      </c>
      <c r="AV239" s="32"/>
      <c r="AW239" s="31">
        <v>34212</v>
      </c>
      <c r="AX239" s="6">
        <v>66.400000000000006</v>
      </c>
      <c r="AY239" s="46">
        <f t="shared" si="84"/>
        <v>0.66449813649948986</v>
      </c>
      <c r="AZ239" s="34"/>
      <c r="BA239" s="31">
        <v>34212</v>
      </c>
      <c r="BB239" s="35">
        <v>120856</v>
      </c>
      <c r="BC239" s="15">
        <f t="shared" si="91"/>
        <v>389</v>
      </c>
      <c r="BD239" s="36">
        <f t="shared" si="92"/>
        <v>2030</v>
      </c>
      <c r="BE239" s="32">
        <f t="shared" si="93"/>
        <v>1.7083803208052029E-2</v>
      </c>
      <c r="BF239" s="72">
        <f t="shared" si="94"/>
        <v>1.4253317626633399E-2</v>
      </c>
      <c r="BG239" s="32"/>
      <c r="BH239" s="31">
        <v>34212</v>
      </c>
      <c r="BI239" s="35">
        <v>8763</v>
      </c>
      <c r="BJ239" s="35">
        <f t="shared" si="95"/>
        <v>-167</v>
      </c>
      <c r="BK239" s="35">
        <f t="shared" si="96"/>
        <v>-1024</v>
      </c>
      <c r="BL239" s="32">
        <f t="shared" si="97"/>
        <v>-0.10462858894451821</v>
      </c>
      <c r="BM239" s="32"/>
      <c r="BN239" s="31">
        <v>34212</v>
      </c>
      <c r="BO239" s="38">
        <v>6.8</v>
      </c>
      <c r="BP239" s="38"/>
      <c r="BU239" s="31">
        <v>34212</v>
      </c>
      <c r="BV239" s="6">
        <v>111119</v>
      </c>
      <c r="BW239" s="6">
        <f t="shared" si="98"/>
        <v>160</v>
      </c>
      <c r="BX239" s="35">
        <f t="shared" si="99"/>
        <v>2267</v>
      </c>
      <c r="BY239" s="32">
        <f t="shared" si="100"/>
        <v>2.0826443244037707E-2</v>
      </c>
    </row>
    <row r="240" spans="37:77">
      <c r="AK240" s="31">
        <v>34181</v>
      </c>
      <c r="AL240" s="6">
        <v>194882</v>
      </c>
      <c r="AM240" s="6">
        <f t="shared" si="85"/>
        <v>163</v>
      </c>
      <c r="AN240" s="6">
        <f t="shared" si="86"/>
        <v>2056</v>
      </c>
      <c r="AO240" s="32">
        <f t="shared" si="87"/>
        <v>1.0662462530986572E-2</v>
      </c>
      <c r="AP240" s="32"/>
      <c r="AQ240" s="31">
        <v>34181</v>
      </c>
      <c r="AR240" s="6">
        <v>129397</v>
      </c>
      <c r="AS240" s="6">
        <f t="shared" si="88"/>
        <v>-14</v>
      </c>
      <c r="AT240" s="6">
        <f t="shared" si="89"/>
        <v>834</v>
      </c>
      <c r="AU240" s="32">
        <f t="shared" si="90"/>
        <v>6.4870919315822562E-3</v>
      </c>
      <c r="AV240" s="32"/>
      <c r="AW240" s="31">
        <v>34181</v>
      </c>
      <c r="AX240" s="6">
        <v>66.400000000000006</v>
      </c>
      <c r="AY240" s="46">
        <f t="shared" si="84"/>
        <v>0.6639761496700568</v>
      </c>
      <c r="AZ240" s="34"/>
      <c r="BA240" s="31">
        <v>34181</v>
      </c>
      <c r="BB240" s="35">
        <v>120467</v>
      </c>
      <c r="BC240" s="15">
        <f t="shared" si="91"/>
        <v>177</v>
      </c>
      <c r="BD240" s="36">
        <f t="shared" si="92"/>
        <v>1754</v>
      </c>
      <c r="BE240" s="32">
        <f t="shared" si="93"/>
        <v>1.4775129935221898E-2</v>
      </c>
      <c r="BF240" s="72">
        <f t="shared" si="94"/>
        <v>1.2257087286609347E-2</v>
      </c>
      <c r="BG240" s="32"/>
      <c r="BH240" s="31">
        <v>34181</v>
      </c>
      <c r="BI240" s="35">
        <v>8930</v>
      </c>
      <c r="BJ240" s="35">
        <f t="shared" si="95"/>
        <v>-191</v>
      </c>
      <c r="BK240" s="35">
        <f t="shared" si="96"/>
        <v>-920</v>
      </c>
      <c r="BL240" s="32">
        <f t="shared" si="97"/>
        <v>-9.3401015228426365E-2</v>
      </c>
      <c r="BM240" s="32"/>
      <c r="BN240" s="31">
        <v>34181</v>
      </c>
      <c r="BO240" s="38">
        <v>6.9</v>
      </c>
      <c r="BP240" s="38"/>
      <c r="BU240" s="31">
        <v>34181</v>
      </c>
      <c r="BV240" s="6">
        <v>110959</v>
      </c>
      <c r="BW240" s="6">
        <f t="shared" si="98"/>
        <v>295</v>
      </c>
      <c r="BX240" s="35">
        <f t="shared" si="99"/>
        <v>2248</v>
      </c>
      <c r="BY240" s="32">
        <f t="shared" si="100"/>
        <v>2.0678680170360009E-2</v>
      </c>
    </row>
    <row r="241" spans="37:77">
      <c r="AK241" s="31">
        <v>34150</v>
      </c>
      <c r="AL241" s="6">
        <v>194719</v>
      </c>
      <c r="AM241" s="6">
        <f t="shared" si="85"/>
        <v>170</v>
      </c>
      <c r="AN241" s="6">
        <f t="shared" si="86"/>
        <v>2056</v>
      </c>
      <c r="AO241" s="32">
        <f t="shared" si="87"/>
        <v>1.0671483367330481E-2</v>
      </c>
      <c r="AP241" s="32"/>
      <c r="AQ241" s="31">
        <v>34150</v>
      </c>
      <c r="AR241" s="6">
        <v>129411</v>
      </c>
      <c r="AS241" s="6">
        <f t="shared" si="88"/>
        <v>147</v>
      </c>
      <c r="AT241" s="6">
        <f t="shared" si="89"/>
        <v>952</v>
      </c>
      <c r="AU241" s="32">
        <f t="shared" si="90"/>
        <v>7.4109248865397159E-3</v>
      </c>
      <c r="AV241" s="32"/>
      <c r="AW241" s="31">
        <v>34150</v>
      </c>
      <c r="AX241" s="6">
        <v>66.5</v>
      </c>
      <c r="AY241" s="46">
        <f t="shared" si="84"/>
        <v>0.66460386505682545</v>
      </c>
      <c r="AZ241" s="34"/>
      <c r="BA241" s="31">
        <v>34150</v>
      </c>
      <c r="BB241" s="35">
        <v>120290</v>
      </c>
      <c r="BC241" s="15">
        <f t="shared" si="91"/>
        <v>175</v>
      </c>
      <c r="BD241" s="36">
        <f t="shared" si="92"/>
        <v>1871</v>
      </c>
      <c r="BE241" s="32">
        <f t="shared" si="93"/>
        <v>1.5799829419265388E-2</v>
      </c>
      <c r="BF241" s="72">
        <f t="shared" si="94"/>
        <v>1.1215141802688566E-2</v>
      </c>
      <c r="BG241" s="32"/>
      <c r="BH241" s="31">
        <v>34150</v>
      </c>
      <c r="BI241" s="35">
        <v>9121</v>
      </c>
      <c r="BJ241" s="35">
        <f t="shared" si="95"/>
        <v>-28</v>
      </c>
      <c r="BK241" s="35">
        <f t="shared" si="96"/>
        <v>-919</v>
      </c>
      <c r="BL241" s="32">
        <f t="shared" si="97"/>
        <v>-9.1533864541832655E-2</v>
      </c>
      <c r="BM241" s="32"/>
      <c r="BN241" s="31">
        <v>34150</v>
      </c>
      <c r="BO241" s="38">
        <v>7</v>
      </c>
      <c r="BP241" s="38"/>
      <c r="BU241" s="31">
        <v>34150</v>
      </c>
      <c r="BV241" s="6">
        <v>110664</v>
      </c>
      <c r="BW241" s="6">
        <f t="shared" si="98"/>
        <v>174</v>
      </c>
      <c r="BX241" s="35">
        <f t="shared" si="99"/>
        <v>2023</v>
      </c>
      <c r="BY241" s="32">
        <f t="shared" si="100"/>
        <v>1.8620962620005344E-2</v>
      </c>
    </row>
    <row r="242" spans="37:77">
      <c r="AK242" s="31">
        <v>34120</v>
      </c>
      <c r="AL242" s="6">
        <v>194549</v>
      </c>
      <c r="AM242" s="6">
        <f t="shared" si="85"/>
        <v>151</v>
      </c>
      <c r="AN242" s="6">
        <f t="shared" si="86"/>
        <v>2046</v>
      </c>
      <c r="AO242" s="32">
        <f t="shared" si="87"/>
        <v>1.0628405791078599E-2</v>
      </c>
      <c r="AP242" s="32"/>
      <c r="AQ242" s="31">
        <v>34120</v>
      </c>
      <c r="AR242" s="6">
        <v>129264</v>
      </c>
      <c r="AS242" s="6">
        <f t="shared" si="88"/>
        <v>680</v>
      </c>
      <c r="AT242" s="6">
        <f t="shared" si="89"/>
        <v>1145</v>
      </c>
      <c r="AU242" s="32">
        <f t="shared" si="90"/>
        <v>8.9370038792060402E-3</v>
      </c>
      <c r="AV242" s="32"/>
      <c r="AW242" s="31">
        <v>34120</v>
      </c>
      <c r="AX242" s="6">
        <v>66.400000000000006</v>
      </c>
      <c r="AY242" s="46">
        <f t="shared" si="84"/>
        <v>0.66442901274229116</v>
      </c>
      <c r="AZ242" s="34"/>
      <c r="BA242" s="31">
        <v>34120</v>
      </c>
      <c r="BB242" s="35">
        <v>120115</v>
      </c>
      <c r="BC242" s="15">
        <f t="shared" si="91"/>
        <v>641</v>
      </c>
      <c r="BD242" s="36">
        <f t="shared" si="92"/>
        <v>1740</v>
      </c>
      <c r="BE242" s="32">
        <f t="shared" si="93"/>
        <v>1.4699049630411798E-2</v>
      </c>
      <c r="BF242" s="72">
        <f t="shared" si="94"/>
        <v>1.1330280945996085E-2</v>
      </c>
      <c r="BG242" s="32"/>
      <c r="BH242" s="31">
        <v>34120</v>
      </c>
      <c r="BI242" s="35">
        <v>9149</v>
      </c>
      <c r="BJ242" s="35">
        <f t="shared" si="95"/>
        <v>39</v>
      </c>
      <c r="BK242" s="35">
        <f t="shared" si="96"/>
        <v>-595</v>
      </c>
      <c r="BL242" s="32">
        <f t="shared" si="97"/>
        <v>-6.1063218390804641E-2</v>
      </c>
      <c r="BM242" s="32"/>
      <c r="BN242" s="31">
        <v>34120</v>
      </c>
      <c r="BO242" s="38">
        <v>7.1</v>
      </c>
      <c r="BP242" s="38"/>
      <c r="BU242" s="31">
        <v>34120</v>
      </c>
      <c r="BV242" s="6">
        <v>110490</v>
      </c>
      <c r="BW242" s="6">
        <f t="shared" si="98"/>
        <v>265</v>
      </c>
      <c r="BX242" s="35">
        <f t="shared" si="99"/>
        <v>1909</v>
      </c>
      <c r="BY242" s="32">
        <f t="shared" si="100"/>
        <v>1.7581344802497734E-2</v>
      </c>
    </row>
    <row r="243" spans="37:77">
      <c r="AK243" s="31">
        <v>34089</v>
      </c>
      <c r="AL243" s="6">
        <v>194398</v>
      </c>
      <c r="AM243" s="6">
        <f t="shared" si="85"/>
        <v>150</v>
      </c>
      <c r="AN243" s="6">
        <f t="shared" si="86"/>
        <v>2044</v>
      </c>
      <c r="AO243" s="32">
        <f t="shared" si="87"/>
        <v>1.062624120111888E-2</v>
      </c>
      <c r="AP243" s="32"/>
      <c r="AQ243" s="31">
        <v>34089</v>
      </c>
      <c r="AR243" s="6">
        <v>128584</v>
      </c>
      <c r="AS243" s="6">
        <f t="shared" si="88"/>
        <v>-14</v>
      </c>
      <c r="AT243" s="6">
        <f t="shared" si="89"/>
        <v>743</v>
      </c>
      <c r="AU243" s="32">
        <f t="shared" si="90"/>
        <v>5.8119069781994437E-3</v>
      </c>
      <c r="AV243" s="32"/>
      <c r="AW243" s="31">
        <v>34089</v>
      </c>
      <c r="AX243" s="6">
        <v>66.099999999999994</v>
      </c>
      <c r="AY243" s="46">
        <f t="shared" si="84"/>
        <v>0.66144713422977608</v>
      </c>
      <c r="AZ243" s="34"/>
      <c r="BA243" s="31">
        <v>34089</v>
      </c>
      <c r="BB243" s="35">
        <v>119474</v>
      </c>
      <c r="BC243" s="15">
        <f t="shared" si="91"/>
        <v>-68</v>
      </c>
      <c r="BD243" s="36">
        <f t="shared" si="92"/>
        <v>1048</v>
      </c>
      <c r="BE243" s="32">
        <f t="shared" si="93"/>
        <v>8.8494080691738919E-3</v>
      </c>
      <c r="BF243" s="72">
        <f t="shared" si="94"/>
        <v>5.7666847473184513E-3</v>
      </c>
      <c r="BG243" s="32"/>
      <c r="BH243" s="31">
        <v>34089</v>
      </c>
      <c r="BI243" s="35">
        <v>9110</v>
      </c>
      <c r="BJ243" s="35">
        <f t="shared" si="95"/>
        <v>54</v>
      </c>
      <c r="BK243" s="35">
        <f t="shared" si="96"/>
        <v>-305</v>
      </c>
      <c r="BL243" s="32">
        <f t="shared" si="97"/>
        <v>-3.2395114179500806E-2</v>
      </c>
      <c r="BM243" s="32"/>
      <c r="BN243" s="31">
        <v>34089</v>
      </c>
      <c r="BO243" s="38">
        <v>7.1</v>
      </c>
      <c r="BP243" s="38"/>
      <c r="BU243" s="31">
        <v>34089</v>
      </c>
      <c r="BV243" s="6">
        <v>110225</v>
      </c>
      <c r="BW243" s="6">
        <f t="shared" si="98"/>
        <v>308</v>
      </c>
      <c r="BX243" s="35">
        <f t="shared" si="99"/>
        <v>1770</v>
      </c>
      <c r="BY243" s="32">
        <f t="shared" si="100"/>
        <v>1.6320132773961493E-2</v>
      </c>
    </row>
    <row r="244" spans="37:77">
      <c r="AK244" s="31">
        <v>34059</v>
      </c>
      <c r="AL244" s="6">
        <v>194248</v>
      </c>
      <c r="AM244" s="6">
        <f t="shared" si="85"/>
        <v>140</v>
      </c>
      <c r="AN244" s="6">
        <f t="shared" si="86"/>
        <v>2044</v>
      </c>
      <c r="AO244" s="32">
        <f t="shared" si="87"/>
        <v>1.0634534140808727E-2</v>
      </c>
      <c r="AP244" s="32"/>
      <c r="AQ244" s="31">
        <v>34059</v>
      </c>
      <c r="AR244" s="6">
        <v>128598</v>
      </c>
      <c r="AS244" s="6">
        <f t="shared" si="88"/>
        <v>140</v>
      </c>
      <c r="AT244" s="6">
        <f t="shared" si="89"/>
        <v>994</v>
      </c>
      <c r="AU244" s="32">
        <f t="shared" si="90"/>
        <v>7.7897244600482196E-3</v>
      </c>
      <c r="AV244" s="32"/>
      <c r="AW244" s="31">
        <v>34059</v>
      </c>
      <c r="AX244" s="6">
        <v>66.2</v>
      </c>
      <c r="AY244" s="46">
        <f t="shared" si="84"/>
        <v>0.66202998229068</v>
      </c>
      <c r="AZ244" s="34"/>
      <c r="BA244" s="31">
        <v>34059</v>
      </c>
      <c r="BB244" s="35">
        <v>119542</v>
      </c>
      <c r="BC244" s="15">
        <f t="shared" si="91"/>
        <v>267</v>
      </c>
      <c r="BD244" s="36">
        <f t="shared" si="92"/>
        <v>1398</v>
      </c>
      <c r="BE244" s="32">
        <f t="shared" si="93"/>
        <v>1.1833017334777818E-2</v>
      </c>
      <c r="BF244" s="72">
        <f t="shared" si="94"/>
        <v>8.0074208490772403E-3</v>
      </c>
      <c r="BG244" s="32"/>
      <c r="BH244" s="31">
        <v>34059</v>
      </c>
      <c r="BI244" s="35">
        <v>9056</v>
      </c>
      <c r="BJ244" s="35">
        <f t="shared" si="95"/>
        <v>-127</v>
      </c>
      <c r="BK244" s="35">
        <f t="shared" si="96"/>
        <v>-404</v>
      </c>
      <c r="BL244" s="32">
        <f t="shared" si="97"/>
        <v>-4.2706131078224074E-2</v>
      </c>
      <c r="BM244" s="32"/>
      <c r="BN244" s="31">
        <v>34059</v>
      </c>
      <c r="BO244" s="38">
        <v>7</v>
      </c>
      <c r="BP244" s="38"/>
      <c r="BU244" s="31">
        <v>34059</v>
      </c>
      <c r="BV244" s="6">
        <v>109917</v>
      </c>
      <c r="BW244" s="6">
        <f t="shared" si="98"/>
        <v>-51</v>
      </c>
      <c r="BX244" s="35">
        <f t="shared" si="99"/>
        <v>1619</v>
      </c>
      <c r="BY244" s="32">
        <f t="shared" si="100"/>
        <v>1.4949491218674504E-2</v>
      </c>
    </row>
    <row r="245" spans="37:77">
      <c r="AK245" s="31">
        <v>34028</v>
      </c>
      <c r="AL245" s="6">
        <v>194108</v>
      </c>
      <c r="AM245" s="6">
        <f t="shared" si="85"/>
        <v>146</v>
      </c>
      <c r="AN245" s="6">
        <f t="shared" si="86"/>
        <v>2041</v>
      </c>
      <c r="AO245" s="32">
        <f t="shared" si="87"/>
        <v>1.0626500127559613E-2</v>
      </c>
      <c r="AP245" s="32"/>
      <c r="AQ245" s="31">
        <v>34028</v>
      </c>
      <c r="AR245" s="6">
        <v>128458</v>
      </c>
      <c r="AS245" s="6">
        <f t="shared" si="88"/>
        <v>58</v>
      </c>
      <c r="AT245" s="6">
        <f t="shared" si="89"/>
        <v>1251</v>
      </c>
      <c r="AU245" s="32">
        <f t="shared" si="90"/>
        <v>9.8343644610752179E-3</v>
      </c>
      <c r="AV245" s="32"/>
      <c r="AW245" s="31">
        <v>34028</v>
      </c>
      <c r="AX245" s="6">
        <v>66.2</v>
      </c>
      <c r="AY245" s="46">
        <f t="shared" si="84"/>
        <v>0.66178622210315907</v>
      </c>
      <c r="AZ245" s="34"/>
      <c r="BA245" s="31">
        <v>34028</v>
      </c>
      <c r="BB245" s="35">
        <v>119275</v>
      </c>
      <c r="BC245" s="15">
        <f t="shared" si="91"/>
        <v>200</v>
      </c>
      <c r="BD245" s="36">
        <f t="shared" si="92"/>
        <v>1522</v>
      </c>
      <c r="BE245" s="32">
        <f t="shared" si="93"/>
        <v>1.2925360712678247E-2</v>
      </c>
      <c r="BF245" s="72">
        <f t="shared" si="94"/>
        <v>6.454188147940354E-3</v>
      </c>
      <c r="BG245" s="32"/>
      <c r="BH245" s="31">
        <v>34028</v>
      </c>
      <c r="BI245" s="35">
        <v>9183</v>
      </c>
      <c r="BJ245" s="35">
        <f t="shared" si="95"/>
        <v>-142</v>
      </c>
      <c r="BK245" s="35">
        <f t="shared" si="96"/>
        <v>-271</v>
      </c>
      <c r="BL245" s="32">
        <f t="shared" si="97"/>
        <v>-2.8665115295113175E-2</v>
      </c>
      <c r="BM245" s="32"/>
      <c r="BN245" s="31">
        <v>34028</v>
      </c>
      <c r="BO245" s="38">
        <v>7.1</v>
      </c>
      <c r="BP245" s="38"/>
      <c r="BU245" s="31">
        <v>34028</v>
      </c>
      <c r="BV245" s="6">
        <v>109968</v>
      </c>
      <c r="BW245" s="6">
        <f t="shared" si="98"/>
        <v>242</v>
      </c>
      <c r="BX245" s="35">
        <f t="shared" si="99"/>
        <v>1722</v>
      </c>
      <c r="BY245" s="32">
        <f t="shared" si="100"/>
        <v>1.5908209079319224E-2</v>
      </c>
    </row>
    <row r="246" spans="37:77">
      <c r="AK246" s="31">
        <v>34000</v>
      </c>
      <c r="AL246" s="6">
        <v>193962</v>
      </c>
      <c r="AM246" s="6">
        <f t="shared" si="85"/>
        <v>178</v>
      </c>
      <c r="AN246" s="6">
        <f t="shared" si="86"/>
        <v>2009</v>
      </c>
      <c r="AO246" s="32">
        <f t="shared" si="87"/>
        <v>1.0466103681630479E-2</v>
      </c>
      <c r="AP246" s="32"/>
      <c r="AQ246" s="31">
        <v>34000</v>
      </c>
      <c r="AR246" s="6">
        <v>128400</v>
      </c>
      <c r="AS246" s="6">
        <f t="shared" si="88"/>
        <v>-154</v>
      </c>
      <c r="AT246" s="6">
        <f t="shared" si="89"/>
        <v>1139</v>
      </c>
      <c r="AU246" s="32">
        <f t="shared" si="90"/>
        <v>8.9501104030300649E-3</v>
      </c>
      <c r="AV246" s="32"/>
      <c r="AW246" s="31">
        <v>34000</v>
      </c>
      <c r="AX246" s="6">
        <v>66.2</v>
      </c>
      <c r="AY246" s="46">
        <f t="shared" si="84"/>
        <v>0.66198533733411702</v>
      </c>
      <c r="AZ246" s="34"/>
      <c r="BA246" s="31">
        <v>34000</v>
      </c>
      <c r="BB246" s="35">
        <v>119075</v>
      </c>
      <c r="BC246" s="15">
        <f t="shared" si="91"/>
        <v>78</v>
      </c>
      <c r="BD246" s="36">
        <f t="shared" si="92"/>
        <v>1097</v>
      </c>
      <c r="BE246" s="32">
        <f t="shared" si="93"/>
        <v>9.2983437590059559E-3</v>
      </c>
      <c r="BF246" s="72">
        <f t="shared" si="94"/>
        <v>4.8102707433320679E-3</v>
      </c>
      <c r="BG246" s="32"/>
      <c r="BH246" s="31">
        <v>34000</v>
      </c>
      <c r="BI246" s="35">
        <v>9325</v>
      </c>
      <c r="BJ246" s="35">
        <f t="shared" si="95"/>
        <v>-232</v>
      </c>
      <c r="BK246" s="35">
        <f t="shared" si="96"/>
        <v>42</v>
      </c>
      <c r="BL246" s="32">
        <f t="shared" si="97"/>
        <v>4.5243994398362908E-3</v>
      </c>
      <c r="BM246" s="32"/>
      <c r="BN246" s="31">
        <v>34000</v>
      </c>
      <c r="BO246" s="38">
        <v>7.3</v>
      </c>
      <c r="BP246" s="38"/>
      <c r="BU246" s="31">
        <v>34000</v>
      </c>
      <c r="BV246" s="6">
        <v>109726</v>
      </c>
      <c r="BW246" s="6">
        <f t="shared" si="98"/>
        <v>310</v>
      </c>
      <c r="BX246" s="35">
        <f t="shared" si="99"/>
        <v>1414</v>
      </c>
      <c r="BY246" s="32">
        <f t="shared" si="100"/>
        <v>1.3054878499150657E-2</v>
      </c>
    </row>
    <row r="247" spans="37:77">
      <c r="AK247" s="31">
        <v>33969</v>
      </c>
      <c r="AL247" s="6">
        <v>193784</v>
      </c>
      <c r="AM247" s="6">
        <f t="shared" si="85"/>
        <v>163</v>
      </c>
      <c r="AN247" s="6">
        <f t="shared" si="86"/>
        <v>1986</v>
      </c>
      <c r="AO247" s="32">
        <f t="shared" si="87"/>
        <v>1.0354643948320641E-2</v>
      </c>
      <c r="AP247" s="32"/>
      <c r="AQ247" s="31">
        <v>33969</v>
      </c>
      <c r="AR247" s="6">
        <v>128554</v>
      </c>
      <c r="AS247" s="6">
        <f t="shared" si="88"/>
        <v>113</v>
      </c>
      <c r="AT247" s="6">
        <f t="shared" si="89"/>
        <v>1890</v>
      </c>
      <c r="AU247" s="32">
        <f t="shared" si="90"/>
        <v>1.4921366765616062E-2</v>
      </c>
      <c r="AV247" s="32"/>
      <c r="AW247" s="31">
        <v>33969</v>
      </c>
      <c r="AX247" s="6">
        <v>66.3</v>
      </c>
      <c r="AY247" s="46">
        <f t="shared" si="84"/>
        <v>0.66338810221690125</v>
      </c>
      <c r="AZ247" s="34"/>
      <c r="BA247" s="31">
        <v>33969</v>
      </c>
      <c r="BB247" s="35">
        <v>118997</v>
      </c>
      <c r="BC247" s="15">
        <f t="shared" si="91"/>
        <v>121</v>
      </c>
      <c r="BD247" s="36">
        <f t="shared" si="92"/>
        <v>1531</v>
      </c>
      <c r="BE247" s="32">
        <f t="shared" si="93"/>
        <v>1.3033558646757371E-2</v>
      </c>
      <c r="BF247" s="72">
        <f t="shared" si="94"/>
        <v>3.2395742929746674E-3</v>
      </c>
      <c r="BG247" s="32"/>
      <c r="BH247" s="31">
        <v>33969</v>
      </c>
      <c r="BI247" s="35">
        <v>9557</v>
      </c>
      <c r="BJ247" s="35">
        <f t="shared" si="95"/>
        <v>-8</v>
      </c>
      <c r="BK247" s="35">
        <f t="shared" si="96"/>
        <v>359</v>
      </c>
      <c r="BL247" s="32">
        <f t="shared" si="97"/>
        <v>3.9030223961730837E-2</v>
      </c>
      <c r="BM247" s="32"/>
      <c r="BN247" s="31">
        <v>33969</v>
      </c>
      <c r="BO247" s="38">
        <v>7.4</v>
      </c>
      <c r="BP247" s="38"/>
      <c r="BU247" s="31">
        <v>33969</v>
      </c>
      <c r="BV247" s="6">
        <v>109416</v>
      </c>
      <c r="BW247" s="6">
        <f t="shared" si="98"/>
        <v>212</v>
      </c>
      <c r="BX247" s="35">
        <f t="shared" si="99"/>
        <v>1154</v>
      </c>
      <c r="BY247" s="32">
        <f t="shared" si="100"/>
        <v>1.0659326448800188E-2</v>
      </c>
    </row>
    <row r="248" spans="37:77">
      <c r="AK248" s="31">
        <v>33938</v>
      </c>
      <c r="AL248" s="6">
        <v>193621</v>
      </c>
      <c r="AM248" s="6">
        <f t="shared" si="85"/>
        <v>179</v>
      </c>
      <c r="AN248" s="6">
        <f t="shared" si="86"/>
        <v>1964</v>
      </c>
      <c r="AO248" s="32">
        <f t="shared" si="87"/>
        <v>1.0247473350829761E-2</v>
      </c>
      <c r="AP248" s="32"/>
      <c r="AQ248" s="31">
        <v>33938</v>
      </c>
      <c r="AR248" s="6">
        <v>128441</v>
      </c>
      <c r="AS248" s="6">
        <f t="shared" si="88"/>
        <v>415</v>
      </c>
      <c r="AT248" s="6">
        <f t="shared" si="89"/>
        <v>1740</v>
      </c>
      <c r="AU248" s="32">
        <f t="shared" si="90"/>
        <v>1.3733119707026731E-2</v>
      </c>
      <c r="AV248" s="32"/>
      <c r="AW248" s="31">
        <v>33938</v>
      </c>
      <c r="AX248" s="6">
        <v>66.3</v>
      </c>
      <c r="AY248" s="46">
        <f t="shared" si="84"/>
        <v>0.66336296166221642</v>
      </c>
      <c r="AZ248" s="34"/>
      <c r="BA248" s="31">
        <v>33938</v>
      </c>
      <c r="BB248" s="35">
        <v>118876</v>
      </c>
      <c r="BC248" s="15">
        <f t="shared" si="91"/>
        <v>248</v>
      </c>
      <c r="BD248" s="36">
        <f t="shared" si="92"/>
        <v>1106</v>
      </c>
      <c r="BE248" s="32">
        <f t="shared" si="93"/>
        <v>9.3911862104101296E-3</v>
      </c>
      <c r="BF248" s="72">
        <f t="shared" si="94"/>
        <v>2.4302811176473704E-3</v>
      </c>
      <c r="BG248" s="32"/>
      <c r="BH248" s="31">
        <v>33938</v>
      </c>
      <c r="BI248" s="35">
        <v>9565</v>
      </c>
      <c r="BJ248" s="35">
        <f t="shared" si="95"/>
        <v>167</v>
      </c>
      <c r="BK248" s="35">
        <f t="shared" si="96"/>
        <v>634</v>
      </c>
      <c r="BL248" s="32">
        <f t="shared" si="97"/>
        <v>7.0988691076027344E-2</v>
      </c>
      <c r="BM248" s="32"/>
      <c r="BN248" s="31">
        <v>33938</v>
      </c>
      <c r="BO248" s="38">
        <v>7.4</v>
      </c>
      <c r="BP248" s="38"/>
      <c r="BU248" s="31">
        <v>33938</v>
      </c>
      <c r="BV248" s="6">
        <v>109204</v>
      </c>
      <c r="BW248" s="6">
        <f t="shared" si="98"/>
        <v>139</v>
      </c>
      <c r="BX248" s="35">
        <f t="shared" si="99"/>
        <v>965</v>
      </c>
      <c r="BY248" s="32">
        <f t="shared" si="100"/>
        <v>8.9154556121175954E-3</v>
      </c>
    </row>
    <row r="249" spans="37:77">
      <c r="AK249" s="31">
        <v>33908</v>
      </c>
      <c r="AL249" s="6">
        <v>193442</v>
      </c>
      <c r="AM249" s="6">
        <f t="shared" si="85"/>
        <v>213</v>
      </c>
      <c r="AN249" s="6">
        <f t="shared" si="86"/>
        <v>1945</v>
      </c>
      <c r="AO249" s="32">
        <f t="shared" si="87"/>
        <v>1.0156817078074365E-2</v>
      </c>
      <c r="AP249" s="32"/>
      <c r="AQ249" s="31">
        <v>33908</v>
      </c>
      <c r="AR249" s="6">
        <v>128026</v>
      </c>
      <c r="AS249" s="6">
        <f t="shared" si="88"/>
        <v>-475</v>
      </c>
      <c r="AT249" s="6">
        <f t="shared" si="89"/>
        <v>1384</v>
      </c>
      <c r="AU249" s="32">
        <f t="shared" si="90"/>
        <v>1.0928443960139589E-2</v>
      </c>
      <c r="AV249" s="32"/>
      <c r="AW249" s="31">
        <v>33908</v>
      </c>
      <c r="AX249" s="6">
        <v>66.2</v>
      </c>
      <c r="AY249" s="46">
        <f t="shared" si="84"/>
        <v>0.66183145335552773</v>
      </c>
      <c r="AZ249" s="34"/>
      <c r="BA249" s="31">
        <v>33908</v>
      </c>
      <c r="BB249" s="35">
        <v>118628</v>
      </c>
      <c r="BC249" s="15">
        <f t="shared" si="91"/>
        <v>-92</v>
      </c>
      <c r="BD249" s="36">
        <f t="shared" si="92"/>
        <v>828</v>
      </c>
      <c r="BE249" s="32">
        <f t="shared" si="93"/>
        <v>7.0288624787775422E-3</v>
      </c>
      <c r="BF249" s="72">
        <f t="shared" si="94"/>
        <v>4.0988915934558889E-4</v>
      </c>
      <c r="BG249" s="32"/>
      <c r="BH249" s="31">
        <v>33908</v>
      </c>
      <c r="BI249" s="35">
        <v>9398</v>
      </c>
      <c r="BJ249" s="35">
        <f t="shared" si="95"/>
        <v>-383</v>
      </c>
      <c r="BK249" s="35">
        <f t="shared" si="96"/>
        <v>556</v>
      </c>
      <c r="BL249" s="32">
        <f t="shared" si="97"/>
        <v>6.2881700972630572E-2</v>
      </c>
      <c r="BM249" s="32"/>
      <c r="BN249" s="31">
        <v>33908</v>
      </c>
      <c r="BO249" s="38">
        <v>7.3</v>
      </c>
      <c r="BP249" s="38"/>
      <c r="BU249" s="31">
        <v>33908</v>
      </c>
      <c r="BV249" s="6">
        <v>109065</v>
      </c>
      <c r="BW249" s="6">
        <f t="shared" si="98"/>
        <v>178</v>
      </c>
      <c r="BX249" s="35">
        <f t="shared" si="99"/>
        <v>768</v>
      </c>
      <c r="BY249" s="32">
        <f t="shared" si="100"/>
        <v>7.0916091858499453E-3</v>
      </c>
    </row>
    <row r="250" spans="37:77">
      <c r="AK250" s="31">
        <v>33877</v>
      </c>
      <c r="AL250" s="6">
        <v>193229</v>
      </c>
      <c r="AM250" s="6">
        <f t="shared" si="85"/>
        <v>211</v>
      </c>
      <c r="AN250" s="6">
        <f t="shared" si="86"/>
        <v>1927</v>
      </c>
      <c r="AO250" s="32">
        <f t="shared" si="87"/>
        <v>1.0073078169595684E-2</v>
      </c>
      <c r="AP250" s="32"/>
      <c r="AQ250" s="31">
        <v>33877</v>
      </c>
      <c r="AR250" s="6">
        <v>128501</v>
      </c>
      <c r="AS250" s="6">
        <f t="shared" si="88"/>
        <v>-112</v>
      </c>
      <c r="AT250" s="6">
        <f t="shared" si="89"/>
        <v>1851</v>
      </c>
      <c r="AU250" s="32">
        <f t="shared" si="90"/>
        <v>1.4615080931701607E-2</v>
      </c>
      <c r="AV250" s="32"/>
      <c r="AW250" s="31">
        <v>33877</v>
      </c>
      <c r="AX250" s="6">
        <v>66.5</v>
      </c>
      <c r="AY250" s="46">
        <f t="shared" si="84"/>
        <v>0.66501922589259377</v>
      </c>
      <c r="AZ250" s="34"/>
      <c r="BA250" s="31">
        <v>33877</v>
      </c>
      <c r="BB250" s="35">
        <v>118720</v>
      </c>
      <c r="BC250" s="15">
        <f t="shared" si="91"/>
        <v>-106</v>
      </c>
      <c r="BD250" s="36">
        <f t="shared" si="92"/>
        <v>792</v>
      </c>
      <c r="BE250" s="32">
        <f t="shared" si="93"/>
        <v>6.7159622820704978E-3</v>
      </c>
      <c r="BF250" s="72">
        <f t="shared" si="94"/>
        <v>8.4372242550084797E-4</v>
      </c>
      <c r="BG250" s="32"/>
      <c r="BH250" s="31">
        <v>33877</v>
      </c>
      <c r="BI250" s="35">
        <v>9781</v>
      </c>
      <c r="BJ250" s="35">
        <f t="shared" si="95"/>
        <v>-6</v>
      </c>
      <c r="BK250" s="35">
        <f t="shared" si="96"/>
        <v>1059</v>
      </c>
      <c r="BL250" s="32">
        <f t="shared" si="97"/>
        <v>0.12141710616831003</v>
      </c>
      <c r="BM250" s="32"/>
      <c r="BN250" s="31">
        <v>33877</v>
      </c>
      <c r="BO250" s="38">
        <v>7.6</v>
      </c>
      <c r="BP250" s="38"/>
      <c r="BU250" s="31">
        <v>33877</v>
      </c>
      <c r="BV250" s="6">
        <v>108887</v>
      </c>
      <c r="BW250" s="6">
        <f t="shared" si="98"/>
        <v>35</v>
      </c>
      <c r="BX250" s="35">
        <f t="shared" si="99"/>
        <v>602</v>
      </c>
      <c r="BY250" s="32">
        <f t="shared" si="100"/>
        <v>5.5594034261439162E-3</v>
      </c>
    </row>
    <row r="251" spans="37:77">
      <c r="AK251" s="31">
        <v>33847</v>
      </c>
      <c r="AL251" s="6">
        <v>193018</v>
      </c>
      <c r="AM251" s="6">
        <f t="shared" si="85"/>
        <v>192</v>
      </c>
      <c r="AN251" s="6">
        <f t="shared" si="86"/>
        <v>1902</v>
      </c>
      <c r="AO251" s="32">
        <f t="shared" si="87"/>
        <v>9.9520709935327911E-3</v>
      </c>
      <c r="AP251" s="32"/>
      <c r="AQ251" s="31">
        <v>33847</v>
      </c>
      <c r="AR251" s="6">
        <v>128613</v>
      </c>
      <c r="AS251" s="6">
        <f t="shared" si="88"/>
        <v>50</v>
      </c>
      <c r="AT251" s="6">
        <f t="shared" si="89"/>
        <v>2463</v>
      </c>
      <c r="AU251" s="32">
        <f t="shared" si="90"/>
        <v>1.9524375743162903E-2</v>
      </c>
      <c r="AV251" s="32"/>
      <c r="AW251" s="31">
        <v>33847</v>
      </c>
      <c r="AX251" s="6">
        <v>66.599999999999994</v>
      </c>
      <c r="AY251" s="46">
        <f t="shared" si="84"/>
        <v>0.66632645659990264</v>
      </c>
      <c r="AZ251" s="34"/>
      <c r="BA251" s="31">
        <v>33847</v>
      </c>
      <c r="BB251" s="35">
        <v>118826</v>
      </c>
      <c r="BC251" s="15">
        <f t="shared" si="91"/>
        <v>113</v>
      </c>
      <c r="BD251" s="36">
        <f t="shared" si="92"/>
        <v>1342</v>
      </c>
      <c r="BE251" s="32">
        <f t="shared" si="93"/>
        <v>1.142283204521477E-2</v>
      </c>
      <c r="BF251" s="72">
        <f t="shared" si="94"/>
        <v>1.6437136005958974E-4</v>
      </c>
      <c r="BG251" s="32"/>
      <c r="BH251" s="31">
        <v>33847</v>
      </c>
      <c r="BI251" s="35">
        <v>9787</v>
      </c>
      <c r="BJ251" s="35">
        <f t="shared" si="95"/>
        <v>-63</v>
      </c>
      <c r="BK251" s="35">
        <f t="shared" si="96"/>
        <v>1121</v>
      </c>
      <c r="BL251" s="32">
        <f t="shared" si="97"/>
        <v>0.12935610431571654</v>
      </c>
      <c r="BM251" s="32"/>
      <c r="BN251" s="31">
        <v>33847</v>
      </c>
      <c r="BO251" s="38">
        <v>7.6</v>
      </c>
      <c r="BP251" s="38"/>
      <c r="BU251" s="31">
        <v>33847</v>
      </c>
      <c r="BV251" s="6">
        <v>108852</v>
      </c>
      <c r="BW251" s="6">
        <f t="shared" si="98"/>
        <v>141</v>
      </c>
      <c r="BX251" s="35">
        <f t="shared" si="99"/>
        <v>599</v>
      </c>
      <c r="BY251" s="32">
        <f t="shared" si="100"/>
        <v>5.5333339491745459E-3</v>
      </c>
    </row>
    <row r="252" spans="37:77">
      <c r="AK252" s="31">
        <v>33816</v>
      </c>
      <c r="AL252" s="6">
        <v>192826</v>
      </c>
      <c r="AM252" s="6">
        <f t="shared" si="85"/>
        <v>163</v>
      </c>
      <c r="AN252" s="6">
        <f t="shared" si="86"/>
        <v>1880</v>
      </c>
      <c r="AO252" s="32">
        <f t="shared" si="87"/>
        <v>9.8457155426141529E-3</v>
      </c>
      <c r="AP252" s="32"/>
      <c r="AQ252" s="31">
        <v>33816</v>
      </c>
      <c r="AR252" s="6">
        <v>128563</v>
      </c>
      <c r="AS252" s="6">
        <f t="shared" si="88"/>
        <v>104</v>
      </c>
      <c r="AT252" s="6">
        <f t="shared" si="89"/>
        <v>2409</v>
      </c>
      <c r="AU252" s="32">
        <f t="shared" si="90"/>
        <v>1.9095708419867741E-2</v>
      </c>
      <c r="AV252" s="32"/>
      <c r="AW252" s="31">
        <v>33816</v>
      </c>
      <c r="AX252" s="6">
        <v>66.7</v>
      </c>
      <c r="AY252" s="46">
        <f t="shared" si="84"/>
        <v>0.66673062761245894</v>
      </c>
      <c r="AZ252" s="34"/>
      <c r="BA252" s="31">
        <v>33816</v>
      </c>
      <c r="BB252" s="35">
        <v>118713</v>
      </c>
      <c r="BC252" s="15">
        <f t="shared" si="91"/>
        <v>294</v>
      </c>
      <c r="BD252" s="36">
        <f t="shared" si="92"/>
        <v>1145</v>
      </c>
      <c r="BE252" s="32">
        <f t="shared" si="93"/>
        <v>9.7390446379967965E-3</v>
      </c>
      <c r="BF252" s="72">
        <f t="shared" si="94"/>
        <v>-3.5731043918696415E-4</v>
      </c>
      <c r="BG252" s="32"/>
      <c r="BH252" s="31">
        <v>33816</v>
      </c>
      <c r="BI252" s="35">
        <v>9850</v>
      </c>
      <c r="BJ252" s="35">
        <f t="shared" si="95"/>
        <v>-190</v>
      </c>
      <c r="BK252" s="35">
        <f t="shared" si="96"/>
        <v>1264</v>
      </c>
      <c r="BL252" s="32">
        <f t="shared" si="97"/>
        <v>0.14721639878872583</v>
      </c>
      <c r="BM252" s="32"/>
      <c r="BN252" s="31">
        <v>33816</v>
      </c>
      <c r="BO252" s="38">
        <v>7.7</v>
      </c>
      <c r="BP252" s="38"/>
      <c r="BU252" s="31">
        <v>33816</v>
      </c>
      <c r="BV252" s="6">
        <v>108711</v>
      </c>
      <c r="BW252" s="6">
        <f t="shared" si="98"/>
        <v>70</v>
      </c>
      <c r="BX252" s="35">
        <f t="shared" si="99"/>
        <v>475</v>
      </c>
      <c r="BY252" s="32">
        <f t="shared" si="100"/>
        <v>4.3885583354890123E-3</v>
      </c>
    </row>
    <row r="253" spans="37:77">
      <c r="AK253" s="31">
        <v>33785</v>
      </c>
      <c r="AL253" s="6">
        <v>192663</v>
      </c>
      <c r="AM253" s="6">
        <f t="shared" si="85"/>
        <v>160</v>
      </c>
      <c r="AN253" s="6">
        <f t="shared" si="86"/>
        <v>1863</v>
      </c>
      <c r="AO253" s="32">
        <f t="shared" si="87"/>
        <v>9.7641509433963325E-3</v>
      </c>
      <c r="AP253" s="32"/>
      <c r="AQ253" s="31">
        <v>33785</v>
      </c>
      <c r="AR253" s="6">
        <v>128459</v>
      </c>
      <c r="AS253" s="6">
        <f t="shared" si="88"/>
        <v>340</v>
      </c>
      <c r="AT253" s="6">
        <f t="shared" si="89"/>
        <v>2128</v>
      </c>
      <c r="AU253" s="32">
        <f t="shared" si="90"/>
        <v>1.6844638291472425E-2</v>
      </c>
      <c r="AV253" s="32"/>
      <c r="AW253" s="31">
        <v>33785</v>
      </c>
      <c r="AX253" s="6">
        <v>66.7</v>
      </c>
      <c r="AY253" s="46">
        <f t="shared" si="84"/>
        <v>0.66675490364003465</v>
      </c>
      <c r="AZ253" s="34"/>
      <c r="BA253" s="31">
        <v>33785</v>
      </c>
      <c r="BB253" s="35">
        <v>118419</v>
      </c>
      <c r="BC253" s="15">
        <f t="shared" si="91"/>
        <v>44</v>
      </c>
      <c r="BD253" s="36">
        <f t="shared" si="92"/>
        <v>780</v>
      </c>
      <c r="BE253" s="32">
        <f t="shared" si="93"/>
        <v>6.630454186111745E-3</v>
      </c>
      <c r="BF253" s="72">
        <f t="shared" si="94"/>
        <v>-2.3326385684251938E-3</v>
      </c>
      <c r="BG253" s="32"/>
      <c r="BH253" s="31">
        <v>33785</v>
      </c>
      <c r="BI253" s="35">
        <v>10040</v>
      </c>
      <c r="BJ253" s="35">
        <f t="shared" si="95"/>
        <v>296</v>
      </c>
      <c r="BK253" s="35">
        <f t="shared" si="96"/>
        <v>1348</v>
      </c>
      <c r="BL253" s="32">
        <f t="shared" si="97"/>
        <v>0.15508513575701799</v>
      </c>
      <c r="BM253" s="32"/>
      <c r="BN253" s="31">
        <v>33785</v>
      </c>
      <c r="BO253" s="38">
        <v>7.8</v>
      </c>
      <c r="BP253" s="38"/>
      <c r="BU253" s="31">
        <v>33785</v>
      </c>
      <c r="BV253" s="6">
        <v>108641</v>
      </c>
      <c r="BW253" s="6">
        <f t="shared" si="98"/>
        <v>60</v>
      </c>
      <c r="BX253" s="35">
        <f t="shared" si="99"/>
        <v>357</v>
      </c>
      <c r="BY253" s="32">
        <f t="shared" si="100"/>
        <v>3.2968859665325478E-3</v>
      </c>
    </row>
    <row r="254" spans="37:77">
      <c r="AK254" s="31">
        <v>33755</v>
      </c>
      <c r="AL254" s="6">
        <v>192503</v>
      </c>
      <c r="AM254" s="6">
        <f t="shared" si="85"/>
        <v>149</v>
      </c>
      <c r="AN254" s="6">
        <f t="shared" si="86"/>
        <v>1853</v>
      </c>
      <c r="AO254" s="32">
        <f t="shared" si="87"/>
        <v>9.7193810647784318E-3</v>
      </c>
      <c r="AP254" s="32"/>
      <c r="AQ254" s="31">
        <v>33755</v>
      </c>
      <c r="AR254" s="6">
        <v>128119</v>
      </c>
      <c r="AS254" s="6">
        <f t="shared" si="88"/>
        <v>278</v>
      </c>
      <c r="AT254" s="6">
        <f t="shared" si="89"/>
        <v>1943</v>
      </c>
      <c r="AU254" s="32">
        <f t="shared" si="90"/>
        <v>1.5399125031701821E-2</v>
      </c>
      <c r="AV254" s="32"/>
      <c r="AW254" s="31">
        <v>33755</v>
      </c>
      <c r="AX254" s="6">
        <v>66.599999999999994</v>
      </c>
      <c r="AY254" s="46">
        <f t="shared" si="84"/>
        <v>0.66554287465649886</v>
      </c>
      <c r="AZ254" s="34"/>
      <c r="BA254" s="31">
        <v>33755</v>
      </c>
      <c r="BB254" s="35">
        <v>118375</v>
      </c>
      <c r="BC254" s="15">
        <f t="shared" si="91"/>
        <v>-51</v>
      </c>
      <c r="BD254" s="36">
        <f t="shared" si="92"/>
        <v>935</v>
      </c>
      <c r="BE254" s="32">
        <f t="shared" si="93"/>
        <v>7.9615122615803724E-3</v>
      </c>
      <c r="BF254" s="72">
        <f t="shared" si="94"/>
        <v>-3.1992087876746012E-3</v>
      </c>
      <c r="BG254" s="32"/>
      <c r="BH254" s="31">
        <v>33755</v>
      </c>
      <c r="BI254" s="35">
        <v>9744</v>
      </c>
      <c r="BJ254" s="35">
        <f t="shared" si="95"/>
        <v>329</v>
      </c>
      <c r="BK254" s="35">
        <f t="shared" si="96"/>
        <v>1008</v>
      </c>
      <c r="BL254" s="32">
        <f t="shared" si="97"/>
        <v>0.11538461538461542</v>
      </c>
      <c r="BM254" s="32"/>
      <c r="BN254" s="31">
        <v>33755</v>
      </c>
      <c r="BO254" s="38">
        <v>7.6</v>
      </c>
      <c r="BP254" s="38"/>
      <c r="BU254" s="31">
        <v>33755</v>
      </c>
      <c r="BV254" s="6">
        <v>108581</v>
      </c>
      <c r="BW254" s="6">
        <f t="shared" si="98"/>
        <v>126</v>
      </c>
      <c r="BX254" s="35">
        <f t="shared" si="99"/>
        <v>385</v>
      </c>
      <c r="BY254" s="32">
        <f t="shared" si="100"/>
        <v>3.5583570557136124E-3</v>
      </c>
    </row>
    <row r="255" spans="37:77">
      <c r="AK255" s="31">
        <v>33724</v>
      </c>
      <c r="AL255" s="6">
        <v>192354</v>
      </c>
      <c r="AM255" s="6">
        <f t="shared" si="85"/>
        <v>150</v>
      </c>
      <c r="AN255" s="6">
        <f t="shared" si="86"/>
        <v>1837</v>
      </c>
      <c r="AO255" s="32">
        <f t="shared" si="87"/>
        <v>9.6421841620433213E-3</v>
      </c>
      <c r="AP255" s="32"/>
      <c r="AQ255" s="31">
        <v>33724</v>
      </c>
      <c r="AR255" s="6">
        <v>127841</v>
      </c>
      <c r="AS255" s="6">
        <f t="shared" si="88"/>
        <v>237</v>
      </c>
      <c r="AT255" s="6">
        <f t="shared" si="89"/>
        <v>1293</v>
      </c>
      <c r="AU255" s="32">
        <f t="shared" si="90"/>
        <v>1.0217466890033888E-2</v>
      </c>
      <c r="AV255" s="32"/>
      <c r="AW255" s="31">
        <v>33724</v>
      </c>
      <c r="AX255" s="6">
        <v>66.5</v>
      </c>
      <c r="AY255" s="46">
        <f t="shared" si="84"/>
        <v>0.66461316115079494</v>
      </c>
      <c r="AZ255" s="34"/>
      <c r="BA255" s="31">
        <v>33724</v>
      </c>
      <c r="BB255" s="35">
        <v>118426</v>
      </c>
      <c r="BC255" s="15">
        <f t="shared" si="91"/>
        <v>282</v>
      </c>
      <c r="BD255" s="36">
        <f t="shared" si="92"/>
        <v>317</v>
      </c>
      <c r="BE255" s="32">
        <f t="shared" si="93"/>
        <v>2.6839614254630106E-3</v>
      </c>
      <c r="BF255" s="72">
        <f t="shared" si="94"/>
        <v>-1.7837554970083214E-3</v>
      </c>
      <c r="BG255" s="32"/>
      <c r="BH255" s="31">
        <v>33724</v>
      </c>
      <c r="BI255" s="35">
        <v>9415</v>
      </c>
      <c r="BJ255" s="35">
        <f t="shared" si="95"/>
        <v>-45</v>
      </c>
      <c r="BK255" s="35">
        <f t="shared" si="96"/>
        <v>976</v>
      </c>
      <c r="BL255" s="32">
        <f t="shared" si="97"/>
        <v>0.11565351344946073</v>
      </c>
      <c r="BM255" s="32"/>
      <c r="BN255" s="31">
        <v>33724</v>
      </c>
      <c r="BO255" s="38">
        <v>7.4</v>
      </c>
      <c r="BP255" s="38"/>
      <c r="BU255" s="31">
        <v>33724</v>
      </c>
      <c r="BV255" s="6">
        <v>108455</v>
      </c>
      <c r="BW255" s="6">
        <f t="shared" si="98"/>
        <v>157</v>
      </c>
      <c r="BX255" s="35">
        <f t="shared" si="99"/>
        <v>132</v>
      </c>
      <c r="BY255" s="32">
        <f t="shared" si="100"/>
        <v>1.2185777720337132E-3</v>
      </c>
    </row>
    <row r="256" spans="37:77">
      <c r="AK256" s="31">
        <v>33694</v>
      </c>
      <c r="AL256" s="6">
        <v>192204</v>
      </c>
      <c r="AM256" s="6">
        <f t="shared" si="85"/>
        <v>137</v>
      </c>
      <c r="AN256" s="6">
        <f t="shared" si="86"/>
        <v>1823</v>
      </c>
      <c r="AO256" s="32">
        <f t="shared" si="87"/>
        <v>9.5755353738029569E-3</v>
      </c>
      <c r="AP256" s="32"/>
      <c r="AQ256" s="31">
        <v>33694</v>
      </c>
      <c r="AR256" s="6">
        <v>127604</v>
      </c>
      <c r="AS256" s="6">
        <f t="shared" si="88"/>
        <v>397</v>
      </c>
      <c r="AT256" s="6">
        <f t="shared" si="89"/>
        <v>1366</v>
      </c>
      <c r="AU256" s="32">
        <f t="shared" si="90"/>
        <v>1.0820830494779665E-2</v>
      </c>
      <c r="AV256" s="32"/>
      <c r="AW256" s="31">
        <v>33694</v>
      </c>
      <c r="AX256" s="6">
        <v>66.400000000000006</v>
      </c>
      <c r="AY256" s="46">
        <f t="shared" si="84"/>
        <v>0.66389877421905896</v>
      </c>
      <c r="AZ256" s="34"/>
      <c r="BA256" s="31">
        <v>33694</v>
      </c>
      <c r="BB256" s="35">
        <v>118144</v>
      </c>
      <c r="BC256" s="15">
        <f t="shared" si="91"/>
        <v>391</v>
      </c>
      <c r="BD256" s="36">
        <f t="shared" si="92"/>
        <v>492</v>
      </c>
      <c r="BE256" s="32">
        <f t="shared" si="93"/>
        <v>4.1818243633766627E-3</v>
      </c>
      <c r="BF256" s="72">
        <f t="shared" si="94"/>
        <v>-4.4147965672525769E-3</v>
      </c>
      <c r="BG256" s="32"/>
      <c r="BH256" s="31">
        <v>33694</v>
      </c>
      <c r="BI256" s="35">
        <v>9460</v>
      </c>
      <c r="BJ256" s="35">
        <f t="shared" si="95"/>
        <v>6</v>
      </c>
      <c r="BK256" s="35">
        <f t="shared" si="96"/>
        <v>874</v>
      </c>
      <c r="BL256" s="32">
        <f t="shared" si="97"/>
        <v>0.10179361751688787</v>
      </c>
      <c r="BM256" s="32"/>
      <c r="BN256" s="31">
        <v>33694</v>
      </c>
      <c r="BO256" s="38">
        <v>7.4</v>
      </c>
      <c r="BP256" s="38"/>
      <c r="BU256" s="31">
        <v>33694</v>
      </c>
      <c r="BV256" s="6">
        <v>108298</v>
      </c>
      <c r="BW256" s="6">
        <f t="shared" si="98"/>
        <v>52</v>
      </c>
      <c r="BX256" s="35">
        <f t="shared" si="99"/>
        <v>-237</v>
      </c>
      <c r="BY256" s="32">
        <f t="shared" si="100"/>
        <v>-2.1836274012990708E-3</v>
      </c>
    </row>
    <row r="257" spans="37:77">
      <c r="AK257" s="31">
        <v>33663</v>
      </c>
      <c r="AL257" s="6">
        <v>192067</v>
      </c>
      <c r="AM257" s="6">
        <f t="shared" si="85"/>
        <v>114</v>
      </c>
      <c r="AN257" s="6">
        <f t="shared" si="86"/>
        <v>1796</v>
      </c>
      <c r="AO257" s="32">
        <f t="shared" si="87"/>
        <v>9.4391683440986363E-3</v>
      </c>
      <c r="AP257" s="32"/>
      <c r="AQ257" s="31">
        <v>33663</v>
      </c>
      <c r="AR257" s="6">
        <v>127207</v>
      </c>
      <c r="AS257" s="6">
        <f t="shared" si="88"/>
        <v>-54</v>
      </c>
      <c r="AT257" s="6">
        <f t="shared" si="89"/>
        <v>1187</v>
      </c>
      <c r="AU257" s="32">
        <f t="shared" si="90"/>
        <v>9.4191398190763831E-3</v>
      </c>
      <c r="AV257" s="32"/>
      <c r="AW257" s="31">
        <v>33663</v>
      </c>
      <c r="AX257" s="6">
        <v>66.2</v>
      </c>
      <c r="AY257" s="46">
        <f t="shared" si="84"/>
        <v>0.66230534136525276</v>
      </c>
      <c r="AZ257" s="34"/>
      <c r="BA257" s="31">
        <v>33663</v>
      </c>
      <c r="BB257" s="35">
        <v>117753</v>
      </c>
      <c r="BC257" s="15">
        <f t="shared" si="91"/>
        <v>-225</v>
      </c>
      <c r="BD257" s="36">
        <f t="shared" si="92"/>
        <v>-2</v>
      </c>
      <c r="BE257" s="32">
        <f t="shared" si="93"/>
        <v>-1.6984416797538593E-5</v>
      </c>
      <c r="BF257" s="72">
        <f t="shared" si="94"/>
        <v>-5.4847686763684345E-3</v>
      </c>
      <c r="BG257" s="32"/>
      <c r="BH257" s="31">
        <v>33663</v>
      </c>
      <c r="BI257" s="35">
        <v>9454</v>
      </c>
      <c r="BJ257" s="35">
        <f t="shared" si="95"/>
        <v>171</v>
      </c>
      <c r="BK257" s="35">
        <f t="shared" si="96"/>
        <v>1189</v>
      </c>
      <c r="BL257" s="32">
        <f t="shared" si="97"/>
        <v>0.14385964912280702</v>
      </c>
      <c r="BM257" s="32"/>
      <c r="BN257" s="31">
        <v>33663</v>
      </c>
      <c r="BO257" s="38">
        <v>7.4</v>
      </c>
      <c r="BP257" s="38"/>
      <c r="BU257" s="31">
        <v>33663</v>
      </c>
      <c r="BV257" s="6">
        <v>108246</v>
      </c>
      <c r="BW257" s="6">
        <f t="shared" si="98"/>
        <v>-66</v>
      </c>
      <c r="BX257" s="35">
        <f t="shared" si="99"/>
        <v>-450</v>
      </c>
      <c r="BY257" s="32">
        <f t="shared" si="100"/>
        <v>-4.1399867520424127E-3</v>
      </c>
    </row>
    <row r="258" spans="37:77">
      <c r="AK258" s="31">
        <v>33634</v>
      </c>
      <c r="AL258" s="6">
        <v>191953</v>
      </c>
      <c r="AM258" s="6">
        <f t="shared" si="85"/>
        <v>155</v>
      </c>
      <c r="AN258" s="6">
        <f t="shared" si="86"/>
        <v>1790</v>
      </c>
      <c r="AO258" s="32">
        <f t="shared" si="87"/>
        <v>9.4129772879056883E-3</v>
      </c>
      <c r="AP258" s="32"/>
      <c r="AQ258" s="31">
        <v>33634</v>
      </c>
      <c r="AR258" s="6">
        <v>127261</v>
      </c>
      <c r="AS258" s="6">
        <f t="shared" si="88"/>
        <v>597</v>
      </c>
      <c r="AT258" s="6">
        <f t="shared" si="89"/>
        <v>1306</v>
      </c>
      <c r="AU258" s="32">
        <f t="shared" si="90"/>
        <v>1.0368782501687157E-2</v>
      </c>
      <c r="AV258" s="32"/>
      <c r="AW258" s="31">
        <v>33634</v>
      </c>
      <c r="AX258" s="6">
        <v>66.3</v>
      </c>
      <c r="AY258" s="46">
        <f t="shared" si="84"/>
        <v>0.66298000031257653</v>
      </c>
      <c r="AZ258" s="34"/>
      <c r="BA258" s="31">
        <v>33634</v>
      </c>
      <c r="BB258" s="35">
        <v>117978</v>
      </c>
      <c r="BC258" s="15">
        <f t="shared" si="91"/>
        <v>512</v>
      </c>
      <c r="BD258" s="36">
        <f t="shared" si="92"/>
        <v>38</v>
      </c>
      <c r="BE258" s="32">
        <f t="shared" si="93"/>
        <v>3.2219772765818E-4</v>
      </c>
      <c r="BF258" s="72">
        <f t="shared" si="94"/>
        <v>-4.6297577799679912E-3</v>
      </c>
      <c r="BG258" s="32"/>
      <c r="BH258" s="31">
        <v>33634</v>
      </c>
      <c r="BI258" s="35">
        <v>9283</v>
      </c>
      <c r="BJ258" s="35">
        <f t="shared" si="95"/>
        <v>85</v>
      </c>
      <c r="BK258" s="35">
        <f t="shared" si="96"/>
        <v>1268</v>
      </c>
      <c r="BL258" s="32">
        <f t="shared" si="97"/>
        <v>0.15820336868371809</v>
      </c>
      <c r="BM258" s="32"/>
      <c r="BN258" s="31">
        <v>33634</v>
      </c>
      <c r="BO258" s="38">
        <v>7.3</v>
      </c>
      <c r="BP258" s="38"/>
      <c r="BU258" s="31">
        <v>33634</v>
      </c>
      <c r="BV258" s="6">
        <v>108312</v>
      </c>
      <c r="BW258" s="6">
        <f t="shared" si="98"/>
        <v>50</v>
      </c>
      <c r="BX258" s="35">
        <f t="shared" si="99"/>
        <v>-686</v>
      </c>
      <c r="BY258" s="32">
        <f t="shared" si="100"/>
        <v>-6.2936934622653817E-3</v>
      </c>
    </row>
    <row r="259" spans="37:77">
      <c r="AK259" s="31">
        <v>33603</v>
      </c>
      <c r="AL259" s="6">
        <v>191798</v>
      </c>
      <c r="AM259" s="6">
        <f t="shared" si="85"/>
        <v>141</v>
      </c>
      <c r="AN259" s="6">
        <f t="shared" si="86"/>
        <v>1781</v>
      </c>
      <c r="AO259" s="32">
        <f t="shared" si="87"/>
        <v>9.3728455874999561E-3</v>
      </c>
      <c r="AP259" s="32"/>
      <c r="AQ259" s="31">
        <v>33603</v>
      </c>
      <c r="AR259" s="6">
        <v>126664</v>
      </c>
      <c r="AS259" s="6">
        <f t="shared" si="88"/>
        <v>-37</v>
      </c>
      <c r="AT259" s="6">
        <f t="shared" si="89"/>
        <v>522</v>
      </c>
      <c r="AU259" s="32">
        <f t="shared" si="90"/>
        <v>4.1381934645081664E-3</v>
      </c>
      <c r="AV259" s="32"/>
      <c r="AW259" s="31">
        <v>33603</v>
      </c>
      <c r="AX259" s="6">
        <v>66</v>
      </c>
      <c r="AY259" s="46">
        <f t="shared" si="84"/>
        <v>0.660403132462278</v>
      </c>
      <c r="AZ259" s="34"/>
      <c r="BA259" s="31">
        <v>33603</v>
      </c>
      <c r="BB259" s="35">
        <v>117466</v>
      </c>
      <c r="BC259" s="15">
        <f t="shared" si="91"/>
        <v>-304</v>
      </c>
      <c r="BD259" s="36">
        <f t="shared" si="92"/>
        <v>-775</v>
      </c>
      <c r="BE259" s="32">
        <f t="shared" si="93"/>
        <v>-6.5544100608080358E-3</v>
      </c>
      <c r="BF259" s="72">
        <f t="shared" si="94"/>
        <v>-1.5331670095264927E-3</v>
      </c>
      <c r="BG259" s="32"/>
      <c r="BH259" s="31">
        <v>33603</v>
      </c>
      <c r="BI259" s="35">
        <v>9198</v>
      </c>
      <c r="BJ259" s="35">
        <f t="shared" si="95"/>
        <v>267</v>
      </c>
      <c r="BK259" s="35">
        <f t="shared" si="96"/>
        <v>1297</v>
      </c>
      <c r="BL259" s="32">
        <f t="shared" si="97"/>
        <v>0.16415643589419071</v>
      </c>
      <c r="BM259" s="32"/>
      <c r="BN259" s="31">
        <v>33603</v>
      </c>
      <c r="BO259" s="38">
        <v>7.3</v>
      </c>
      <c r="BP259" s="38"/>
      <c r="BU259" s="31">
        <v>33603</v>
      </c>
      <c r="BV259" s="6">
        <v>108262</v>
      </c>
      <c r="BW259" s="6">
        <f t="shared" si="98"/>
        <v>23</v>
      </c>
      <c r="BX259" s="35">
        <f t="shared" si="99"/>
        <v>-858</v>
      </c>
      <c r="BY259" s="32">
        <f t="shared" si="100"/>
        <v>-7.8629032258064058E-3</v>
      </c>
    </row>
    <row r="260" spans="37:77">
      <c r="AK260" s="31">
        <v>33572</v>
      </c>
      <c r="AL260" s="6">
        <v>191657</v>
      </c>
      <c r="AM260" s="6">
        <f t="shared" si="85"/>
        <v>160</v>
      </c>
      <c r="AN260" s="6">
        <f t="shared" si="86"/>
        <v>1785</v>
      </c>
      <c r="AO260" s="32">
        <f t="shared" si="87"/>
        <v>9.4010701946574127E-3</v>
      </c>
      <c r="AP260" s="32"/>
      <c r="AQ260" s="31">
        <v>33572</v>
      </c>
      <c r="AR260" s="6">
        <v>126701</v>
      </c>
      <c r="AS260" s="6">
        <f t="shared" si="88"/>
        <v>59</v>
      </c>
      <c r="AT260" s="6">
        <f t="shared" si="89"/>
        <v>631</v>
      </c>
      <c r="AU260" s="32">
        <f t="shared" si="90"/>
        <v>5.0051558657888684E-3</v>
      </c>
      <c r="AV260" s="32"/>
      <c r="AW260" s="31">
        <v>33572</v>
      </c>
      <c r="AX260" s="6">
        <v>66.099999999999994</v>
      </c>
      <c r="AY260" s="46">
        <f t="shared" si="84"/>
        <v>0.66108203718100567</v>
      </c>
      <c r="AZ260" s="34"/>
      <c r="BA260" s="31">
        <v>33572</v>
      </c>
      <c r="BB260" s="35">
        <v>117770</v>
      </c>
      <c r="BC260" s="15">
        <f t="shared" si="91"/>
        <v>-30</v>
      </c>
      <c r="BD260" s="36">
        <f t="shared" si="92"/>
        <v>-536</v>
      </c>
      <c r="BE260" s="32">
        <f t="shared" si="93"/>
        <v>-4.5306239751153887E-3</v>
      </c>
      <c r="BF260" s="72">
        <f t="shared" si="94"/>
        <v>-5.9457448840577465E-4</v>
      </c>
      <c r="BG260" s="32"/>
      <c r="BH260" s="31">
        <v>33572</v>
      </c>
      <c r="BI260" s="35">
        <v>8931</v>
      </c>
      <c r="BJ260" s="35">
        <f t="shared" si="95"/>
        <v>89</v>
      </c>
      <c r="BK260" s="35">
        <f t="shared" si="96"/>
        <v>1167</v>
      </c>
      <c r="BL260" s="32">
        <f t="shared" si="97"/>
        <v>0.15030911901081923</v>
      </c>
      <c r="BM260" s="32"/>
      <c r="BN260" s="31">
        <v>33572</v>
      </c>
      <c r="BO260" s="38">
        <v>7</v>
      </c>
      <c r="BP260" s="38"/>
      <c r="BU260" s="31">
        <v>33572</v>
      </c>
      <c r="BV260" s="6">
        <v>108239</v>
      </c>
      <c r="BW260" s="6">
        <f t="shared" si="98"/>
        <v>-58</v>
      </c>
      <c r="BX260" s="35">
        <f t="shared" si="99"/>
        <v>-940</v>
      </c>
      <c r="BY260" s="32">
        <f t="shared" si="100"/>
        <v>-8.6097143223513584E-3</v>
      </c>
    </row>
    <row r="261" spans="37:77">
      <c r="AK261" s="31">
        <v>33542</v>
      </c>
      <c r="AL261" s="6">
        <v>191497</v>
      </c>
      <c r="AM261" s="6">
        <f t="shared" si="85"/>
        <v>195</v>
      </c>
      <c r="AN261" s="6">
        <f t="shared" si="86"/>
        <v>1787</v>
      </c>
      <c r="AO261" s="32">
        <f t="shared" si="87"/>
        <v>9.4196405039270736E-3</v>
      </c>
      <c r="AP261" s="32"/>
      <c r="AQ261" s="31">
        <v>33542</v>
      </c>
      <c r="AR261" s="6">
        <v>126642</v>
      </c>
      <c r="AS261" s="6">
        <f t="shared" si="88"/>
        <v>-8</v>
      </c>
      <c r="AT261" s="6">
        <f t="shared" si="89"/>
        <v>647</v>
      </c>
      <c r="AU261" s="32">
        <f t="shared" si="90"/>
        <v>5.1351244096988768E-3</v>
      </c>
      <c r="AV261" s="32"/>
      <c r="AW261" s="31">
        <v>33542</v>
      </c>
      <c r="AX261" s="6">
        <v>66.099999999999994</v>
      </c>
      <c r="AY261" s="46">
        <f t="shared" si="84"/>
        <v>0.66132628709588137</v>
      </c>
      <c r="AZ261" s="34"/>
      <c r="BA261" s="31">
        <v>33542</v>
      </c>
      <c r="BB261" s="35">
        <v>117800</v>
      </c>
      <c r="BC261" s="15">
        <f t="shared" si="91"/>
        <v>-128</v>
      </c>
      <c r="BD261" s="36">
        <f t="shared" si="92"/>
        <v>-736</v>
      </c>
      <c r="BE261" s="32">
        <f t="shared" si="93"/>
        <v>-6.2090841600863644E-3</v>
      </c>
      <c r="BF261" s="72">
        <f t="shared" si="94"/>
        <v>9.5648818845261996E-4</v>
      </c>
      <c r="BG261" s="32"/>
      <c r="BH261" s="31">
        <v>33542</v>
      </c>
      <c r="BI261" s="35">
        <v>8842</v>
      </c>
      <c r="BJ261" s="35">
        <f t="shared" si="95"/>
        <v>120</v>
      </c>
      <c r="BK261" s="35">
        <f t="shared" si="96"/>
        <v>1383</v>
      </c>
      <c r="BL261" s="32">
        <f t="shared" si="97"/>
        <v>0.1854135943155919</v>
      </c>
      <c r="BM261" s="32"/>
      <c r="BN261" s="31">
        <v>33542</v>
      </c>
      <c r="BO261" s="38">
        <v>7</v>
      </c>
      <c r="BP261" s="38"/>
      <c r="BU261" s="31">
        <v>33542</v>
      </c>
      <c r="BV261" s="6">
        <v>108297</v>
      </c>
      <c r="BW261" s="6">
        <f t="shared" si="98"/>
        <v>12</v>
      </c>
      <c r="BX261" s="35">
        <f t="shared" si="99"/>
        <v>-1028</v>
      </c>
      <c r="BY261" s="32">
        <f t="shared" si="100"/>
        <v>-9.4031557283329459E-3</v>
      </c>
    </row>
    <row r="262" spans="37:77">
      <c r="AK262" s="31">
        <v>33511</v>
      </c>
      <c r="AL262" s="6">
        <v>191302</v>
      </c>
      <c r="AM262" s="6">
        <f t="shared" si="85"/>
        <v>186</v>
      </c>
      <c r="AN262" s="6">
        <f t="shared" si="86"/>
        <v>1774</v>
      </c>
      <c r="AO262" s="32">
        <f t="shared" si="87"/>
        <v>9.3600945506733257E-3</v>
      </c>
      <c r="AP262" s="32"/>
      <c r="AQ262" s="31">
        <v>33511</v>
      </c>
      <c r="AR262" s="6">
        <v>126650</v>
      </c>
      <c r="AS262" s="6">
        <f t="shared" si="88"/>
        <v>500</v>
      </c>
      <c r="AT262" s="6">
        <f t="shared" si="89"/>
        <v>758</v>
      </c>
      <c r="AU262" s="32">
        <f t="shared" si="90"/>
        <v>6.0210339020747572E-3</v>
      </c>
      <c r="AV262" s="32"/>
      <c r="AW262" s="31">
        <v>33511</v>
      </c>
      <c r="AX262" s="6">
        <v>66.2</v>
      </c>
      <c r="AY262" s="46">
        <f t="shared" si="84"/>
        <v>0.66204221597265056</v>
      </c>
      <c r="AZ262" s="34"/>
      <c r="BA262" s="31">
        <v>33511</v>
      </c>
      <c r="BB262" s="35">
        <v>117928</v>
      </c>
      <c r="BC262" s="15">
        <f t="shared" si="91"/>
        <v>444</v>
      </c>
      <c r="BD262" s="36">
        <f t="shared" si="92"/>
        <v>-596</v>
      </c>
      <c r="BE262" s="32">
        <f t="shared" si="93"/>
        <v>-5.0285174310688019E-3</v>
      </c>
      <c r="BF262" s="72">
        <f t="shared" si="94"/>
        <v>2.4706587137819924E-3</v>
      </c>
      <c r="BG262" s="32"/>
      <c r="BH262" s="31">
        <v>33511</v>
      </c>
      <c r="BI262" s="35">
        <v>8722</v>
      </c>
      <c r="BJ262" s="35">
        <f t="shared" si="95"/>
        <v>56</v>
      </c>
      <c r="BK262" s="35">
        <f t="shared" si="96"/>
        <v>1354</v>
      </c>
      <c r="BL262" s="32">
        <f t="shared" si="97"/>
        <v>0.18376764386536371</v>
      </c>
      <c r="BM262" s="32"/>
      <c r="BN262" s="31">
        <v>33511</v>
      </c>
      <c r="BO262" s="38">
        <v>6.9</v>
      </c>
      <c r="BP262" s="38"/>
      <c r="BU262" s="31">
        <v>33511</v>
      </c>
      <c r="BV262" s="6">
        <v>108285</v>
      </c>
      <c r="BW262" s="6">
        <f t="shared" si="98"/>
        <v>32</v>
      </c>
      <c r="BX262" s="35">
        <f t="shared" si="99"/>
        <v>-1199</v>
      </c>
      <c r="BY262" s="32">
        <f t="shared" si="100"/>
        <v>-1.095137188995654E-2</v>
      </c>
    </row>
    <row r="263" spans="37:77">
      <c r="AK263" s="31">
        <v>33481</v>
      </c>
      <c r="AL263" s="6">
        <v>191116</v>
      </c>
      <c r="AM263" s="6">
        <f t="shared" si="85"/>
        <v>170</v>
      </c>
      <c r="AN263" s="6">
        <f t="shared" si="86"/>
        <v>1774</v>
      </c>
      <c r="AO263" s="32">
        <f t="shared" si="87"/>
        <v>9.3692894339343358E-3</v>
      </c>
      <c r="AP263" s="32"/>
      <c r="AQ263" s="31">
        <v>33481</v>
      </c>
      <c r="AR263" s="6">
        <v>126150</v>
      </c>
      <c r="AS263" s="6">
        <f t="shared" si="88"/>
        <v>-4</v>
      </c>
      <c r="AT263" s="6">
        <f t="shared" si="89"/>
        <v>160</v>
      </c>
      <c r="AU263" s="32">
        <f t="shared" si="90"/>
        <v>1.2699420588935251E-3</v>
      </c>
      <c r="AV263" s="32"/>
      <c r="AW263" s="31">
        <v>33481</v>
      </c>
      <c r="AX263" s="6">
        <v>66</v>
      </c>
      <c r="AY263" s="46">
        <f t="shared" ref="AY263:AY326" si="101">AR263/AL263</f>
        <v>0.66007032378241481</v>
      </c>
      <c r="AZ263" s="34"/>
      <c r="BA263" s="31">
        <v>33481</v>
      </c>
      <c r="BB263" s="35">
        <v>117484</v>
      </c>
      <c r="BC263" s="15">
        <f t="shared" si="91"/>
        <v>-84</v>
      </c>
      <c r="BD263" s="36">
        <f t="shared" si="92"/>
        <v>-1318</v>
      </c>
      <c r="BE263" s="32">
        <f t="shared" si="93"/>
        <v>-1.1094089325095591E-2</v>
      </c>
      <c r="BF263" s="72">
        <f t="shared" si="94"/>
        <v>-6.7262368596371358E-4</v>
      </c>
      <c r="BG263" s="32"/>
      <c r="BH263" s="31">
        <v>33481</v>
      </c>
      <c r="BI263" s="35">
        <v>8666</v>
      </c>
      <c r="BJ263" s="35">
        <f t="shared" si="95"/>
        <v>80</v>
      </c>
      <c r="BK263" s="35">
        <f t="shared" si="96"/>
        <v>1478</v>
      </c>
      <c r="BL263" s="32">
        <f t="shared" si="97"/>
        <v>0.20562047857540344</v>
      </c>
      <c r="BM263" s="32"/>
      <c r="BN263" s="31">
        <v>33481</v>
      </c>
      <c r="BO263" s="38">
        <v>6.9</v>
      </c>
      <c r="BP263" s="38"/>
      <c r="BU263" s="31">
        <v>33481</v>
      </c>
      <c r="BV263" s="6">
        <v>108253</v>
      </c>
      <c r="BW263" s="6">
        <f t="shared" si="98"/>
        <v>17</v>
      </c>
      <c r="BX263" s="35">
        <f t="shared" si="99"/>
        <v>-1316</v>
      </c>
      <c r="BY263" s="32">
        <f t="shared" si="100"/>
        <v>-1.2010696456114411E-2</v>
      </c>
    </row>
    <row r="264" spans="37:77">
      <c r="AK264" s="31">
        <v>33450</v>
      </c>
      <c r="AL264" s="6">
        <v>190946</v>
      </c>
      <c r="AM264" s="6">
        <f t="shared" ref="AM264:AM327" si="102">AL264-AL265</f>
        <v>146</v>
      </c>
      <c r="AN264" s="6">
        <f t="shared" ref="AN264:AN327" si="103">AL264-AL276</f>
        <v>1758</v>
      </c>
      <c r="AO264" s="32">
        <f t="shared" ref="AO264:AO327" si="104">AL264/AL276-1</f>
        <v>9.292344123305929E-3</v>
      </c>
      <c r="AP264" s="32"/>
      <c r="AQ264" s="31">
        <v>33450</v>
      </c>
      <c r="AR264" s="6">
        <v>126154</v>
      </c>
      <c r="AS264" s="6">
        <f t="shared" ref="AS264:AS327" si="105">AR264-AR265</f>
        <v>-177</v>
      </c>
      <c r="AT264" s="6">
        <f t="shared" ref="AT264:AT327" si="106">AR264-AR276</f>
        <v>422</v>
      </c>
      <c r="AU264" s="32">
        <f t="shared" ref="AU264:AU327" si="107">AR264/AR276-1</f>
        <v>3.3563452422613604E-3</v>
      </c>
      <c r="AV264" s="32"/>
      <c r="AW264" s="31">
        <v>33450</v>
      </c>
      <c r="AX264" s="6">
        <v>66.099999999999994</v>
      </c>
      <c r="AY264" s="46">
        <f t="shared" si="101"/>
        <v>0.66067893540582157</v>
      </c>
      <c r="AZ264" s="34"/>
      <c r="BA264" s="31">
        <v>33450</v>
      </c>
      <c r="BB264" s="35">
        <v>117568</v>
      </c>
      <c r="BC264" s="15">
        <f t="shared" ref="BC264:BC327" si="108">BB264-BB265</f>
        <v>-71</v>
      </c>
      <c r="BD264" s="36">
        <f t="shared" ref="BD264:BD327" si="109">BB264-BB276</f>
        <v>-1242</v>
      </c>
      <c r="BE264" s="32">
        <f t="shared" ref="BE264:BE327" si="110">BB264/BB276-1</f>
        <v>-1.0453665516370725E-2</v>
      </c>
      <c r="BF264" s="72">
        <f t="shared" ref="BF264:BF327" si="111">AVERAGE(BE264,BE276)</f>
        <v>4.6814136330741718E-4</v>
      </c>
      <c r="BG264" s="32"/>
      <c r="BH264" s="31">
        <v>33450</v>
      </c>
      <c r="BI264" s="35">
        <v>8586</v>
      </c>
      <c r="BJ264" s="35">
        <f t="shared" ref="BJ264:BJ327" si="112">BI264-BI265</f>
        <v>-106</v>
      </c>
      <c r="BK264" s="35">
        <f t="shared" ref="BK264:BK327" si="113">BI264-BI276</f>
        <v>1664</v>
      </c>
      <c r="BL264" s="32">
        <f t="shared" ref="BL264:BL327" si="114">BI264/BI276-1</f>
        <v>0.2403929500144466</v>
      </c>
      <c r="BM264" s="32"/>
      <c r="BN264" s="31">
        <v>33450</v>
      </c>
      <c r="BO264" s="38">
        <v>6.8</v>
      </c>
      <c r="BP264" s="38"/>
      <c r="BU264" s="31">
        <v>33450</v>
      </c>
      <c r="BV264" s="6">
        <v>108236</v>
      </c>
      <c r="BW264" s="6">
        <f t="shared" ref="BW264:BW327" si="115">BV264-BV265</f>
        <v>-48</v>
      </c>
      <c r="BX264" s="35">
        <f t="shared" ref="BX264:BX327" si="116">BV264-BV276</f>
        <v>-1541</v>
      </c>
      <c r="BY264" s="32">
        <f t="shared" ref="BY264:BY327" si="117">BV264/BV276-1</f>
        <v>-1.4037548849030301E-2</v>
      </c>
    </row>
    <row r="265" spans="37:77">
      <c r="AK265" s="31">
        <v>33419</v>
      </c>
      <c r="AL265" s="6">
        <v>190800</v>
      </c>
      <c r="AM265" s="6">
        <f t="shared" si="102"/>
        <v>150</v>
      </c>
      <c r="AN265" s="6">
        <f t="shared" si="103"/>
        <v>1742</v>
      </c>
      <c r="AO265" s="32">
        <f t="shared" si="104"/>
        <v>9.2141036084165684E-3</v>
      </c>
      <c r="AP265" s="32"/>
      <c r="AQ265" s="31">
        <v>33419</v>
      </c>
      <c r="AR265" s="6">
        <v>126331</v>
      </c>
      <c r="AS265" s="6">
        <f t="shared" si="105"/>
        <v>155</v>
      </c>
      <c r="AT265" s="6">
        <f t="shared" si="106"/>
        <v>758</v>
      </c>
      <c r="AU265" s="32">
        <f t="shared" si="107"/>
        <v>6.0363294657290734E-3</v>
      </c>
      <c r="AV265" s="32"/>
      <c r="AW265" s="31">
        <v>33419</v>
      </c>
      <c r="AX265" s="6">
        <v>66.2</v>
      </c>
      <c r="AY265" s="46">
        <f t="shared" si="101"/>
        <v>0.66211215932914047</v>
      </c>
      <c r="AZ265" s="34"/>
      <c r="BA265" s="31">
        <v>33419</v>
      </c>
      <c r="BB265" s="35">
        <v>117639</v>
      </c>
      <c r="BC265" s="15">
        <f t="shared" si="108"/>
        <v>199</v>
      </c>
      <c r="BD265" s="36">
        <f t="shared" si="109"/>
        <v>-1344</v>
      </c>
      <c r="BE265" s="32">
        <f t="shared" si="110"/>
        <v>-1.1295731322962133E-2</v>
      </c>
      <c r="BF265" s="72">
        <f t="shared" si="111"/>
        <v>1.0163595850740115E-3</v>
      </c>
      <c r="BG265" s="32"/>
      <c r="BH265" s="31">
        <v>33419</v>
      </c>
      <c r="BI265" s="35">
        <v>8692</v>
      </c>
      <c r="BJ265" s="35">
        <f t="shared" si="112"/>
        <v>-44</v>
      </c>
      <c r="BK265" s="35">
        <f t="shared" si="113"/>
        <v>2102</v>
      </c>
      <c r="BL265" s="32">
        <f t="shared" si="114"/>
        <v>0.31896813353566</v>
      </c>
      <c r="BM265" s="32"/>
      <c r="BN265" s="31">
        <v>33419</v>
      </c>
      <c r="BO265" s="38">
        <v>6.9</v>
      </c>
      <c r="BP265" s="38"/>
      <c r="BU265" s="31">
        <v>33419</v>
      </c>
      <c r="BV265" s="6">
        <v>108284</v>
      </c>
      <c r="BW265" s="6">
        <f t="shared" si="115"/>
        <v>88</v>
      </c>
      <c r="BX265" s="35">
        <f t="shared" si="116"/>
        <v>-1533</v>
      </c>
      <c r="BY265" s="32">
        <f t="shared" si="117"/>
        <v>-1.3959587313439603E-2</v>
      </c>
    </row>
    <row r="266" spans="37:77">
      <c r="AK266" s="31">
        <v>33389</v>
      </c>
      <c r="AL266" s="6">
        <v>190650</v>
      </c>
      <c r="AM266" s="6">
        <f t="shared" si="102"/>
        <v>133</v>
      </c>
      <c r="AN266" s="6">
        <f t="shared" si="103"/>
        <v>1737</v>
      </c>
      <c r="AO266" s="32">
        <f t="shared" si="104"/>
        <v>9.1947086754220475E-3</v>
      </c>
      <c r="AP266" s="32"/>
      <c r="AQ266" s="31">
        <v>33389</v>
      </c>
      <c r="AR266" s="6">
        <v>126176</v>
      </c>
      <c r="AS266" s="6">
        <f t="shared" si="105"/>
        <v>-372</v>
      </c>
      <c r="AT266" s="6">
        <f t="shared" si="106"/>
        <v>283</v>
      </c>
      <c r="AU266" s="32">
        <f t="shared" si="107"/>
        <v>2.2479407115565397E-3</v>
      </c>
      <c r="AV266" s="32"/>
      <c r="AW266" s="31">
        <v>33389</v>
      </c>
      <c r="AX266" s="6">
        <v>66.2</v>
      </c>
      <c r="AY266" s="46">
        <f t="shared" si="101"/>
        <v>0.66182008916863366</v>
      </c>
      <c r="AZ266" s="34"/>
      <c r="BA266" s="31">
        <v>33389</v>
      </c>
      <c r="BB266" s="35">
        <v>117440</v>
      </c>
      <c r="BC266" s="15">
        <f t="shared" si="108"/>
        <v>-669</v>
      </c>
      <c r="BD266" s="36">
        <f t="shared" si="109"/>
        <v>-1711</v>
      </c>
      <c r="BE266" s="32">
        <f t="shared" si="110"/>
        <v>-1.4359929836929575E-2</v>
      </c>
      <c r="BF266" s="72">
        <f t="shared" si="111"/>
        <v>1.581852005676343E-3</v>
      </c>
      <c r="BG266" s="32"/>
      <c r="BH266" s="31">
        <v>33389</v>
      </c>
      <c r="BI266" s="35">
        <v>8736</v>
      </c>
      <c r="BJ266" s="35">
        <f t="shared" si="112"/>
        <v>297</v>
      </c>
      <c r="BK266" s="35">
        <f t="shared" si="113"/>
        <v>1994</v>
      </c>
      <c r="BL266" s="32">
        <f t="shared" si="114"/>
        <v>0.29575793533076244</v>
      </c>
      <c r="BM266" s="32"/>
      <c r="BN266" s="31">
        <v>33389</v>
      </c>
      <c r="BO266" s="38">
        <v>6.9</v>
      </c>
      <c r="BP266" s="38"/>
      <c r="BU266" s="31">
        <v>33389</v>
      </c>
      <c r="BV266" s="6">
        <v>108196</v>
      </c>
      <c r="BW266" s="6">
        <f t="shared" si="115"/>
        <v>-127</v>
      </c>
      <c r="BX266" s="35">
        <f t="shared" si="116"/>
        <v>-1604</v>
      </c>
      <c r="BY266" s="32">
        <f t="shared" si="117"/>
        <v>-1.4608378870673899E-2</v>
      </c>
    </row>
    <row r="267" spans="37:77">
      <c r="AK267" s="31">
        <v>33358</v>
      </c>
      <c r="AL267" s="6">
        <v>190517</v>
      </c>
      <c r="AM267" s="6">
        <f t="shared" si="102"/>
        <v>136</v>
      </c>
      <c r="AN267" s="6">
        <f t="shared" si="103"/>
        <v>1739</v>
      </c>
      <c r="AO267" s="32">
        <f t="shared" si="104"/>
        <v>9.2118785027917038E-3</v>
      </c>
      <c r="AP267" s="32"/>
      <c r="AQ267" s="31">
        <v>33358</v>
      </c>
      <c r="AR267" s="6">
        <v>126548</v>
      </c>
      <c r="AS267" s="6">
        <f t="shared" si="105"/>
        <v>310</v>
      </c>
      <c r="AT267" s="6">
        <f t="shared" si="106"/>
        <v>899</v>
      </c>
      <c r="AU267" s="32">
        <f t="shared" si="107"/>
        <v>7.1548520083726252E-3</v>
      </c>
      <c r="AV267" s="32"/>
      <c r="AW267" s="31">
        <v>33358</v>
      </c>
      <c r="AX267" s="6">
        <v>66.400000000000006</v>
      </c>
      <c r="AY267" s="46">
        <f t="shared" si="101"/>
        <v>0.66423468771815641</v>
      </c>
      <c r="AZ267" s="34"/>
      <c r="BA267" s="31">
        <v>33358</v>
      </c>
      <c r="BB267" s="35">
        <v>118109</v>
      </c>
      <c r="BC267" s="15">
        <f t="shared" si="108"/>
        <v>457</v>
      </c>
      <c r="BD267" s="36">
        <f t="shared" si="109"/>
        <v>-743</v>
      </c>
      <c r="BE267" s="32">
        <f t="shared" si="110"/>
        <v>-6.2514724194796534E-3</v>
      </c>
      <c r="BF267" s="72">
        <f t="shared" si="111"/>
        <v>4.3680509923234578E-3</v>
      </c>
      <c r="BG267" s="32"/>
      <c r="BH267" s="31">
        <v>33358</v>
      </c>
      <c r="BI267" s="35">
        <v>8439</v>
      </c>
      <c r="BJ267" s="35">
        <f t="shared" si="112"/>
        <v>-147</v>
      </c>
      <c r="BK267" s="35">
        <f t="shared" si="113"/>
        <v>1642</v>
      </c>
      <c r="BL267" s="32">
        <f t="shared" si="114"/>
        <v>0.24157716639693994</v>
      </c>
      <c r="BM267" s="32"/>
      <c r="BN267" s="31">
        <v>33358</v>
      </c>
      <c r="BO267" s="38">
        <v>6.7</v>
      </c>
      <c r="BP267" s="38"/>
      <c r="BU267" s="31">
        <v>33358</v>
      </c>
      <c r="BV267" s="6">
        <v>108323</v>
      </c>
      <c r="BW267" s="6">
        <f t="shared" si="115"/>
        <v>-212</v>
      </c>
      <c r="BX267" s="35">
        <f t="shared" si="116"/>
        <v>-1327</v>
      </c>
      <c r="BY267" s="32">
        <f t="shared" si="117"/>
        <v>-1.2102143182854519E-2</v>
      </c>
    </row>
    <row r="268" spans="37:77">
      <c r="AK268" s="31">
        <v>33328</v>
      </c>
      <c r="AL268" s="6">
        <v>190381</v>
      </c>
      <c r="AM268" s="6">
        <f t="shared" si="102"/>
        <v>110</v>
      </c>
      <c r="AN268" s="6">
        <f t="shared" si="103"/>
        <v>1751</v>
      </c>
      <c r="AO268" s="32">
        <f t="shared" si="104"/>
        <v>9.2827227906484566E-3</v>
      </c>
      <c r="AP268" s="32"/>
      <c r="AQ268" s="31">
        <v>33328</v>
      </c>
      <c r="AR268" s="6">
        <v>126238</v>
      </c>
      <c r="AS268" s="6">
        <f t="shared" si="105"/>
        <v>218</v>
      </c>
      <c r="AT268" s="6">
        <f t="shared" si="106"/>
        <v>437</v>
      </c>
      <c r="AU268" s="32">
        <f t="shared" si="107"/>
        <v>3.4737402723348243E-3</v>
      </c>
      <c r="AV268" s="32"/>
      <c r="AW268" s="31">
        <v>33328</v>
      </c>
      <c r="AX268" s="6">
        <v>66.3</v>
      </c>
      <c r="AY268" s="46">
        <f t="shared" si="101"/>
        <v>0.66308087466711485</v>
      </c>
      <c r="AZ268" s="34"/>
      <c r="BA268" s="31">
        <v>33328</v>
      </c>
      <c r="BB268" s="35">
        <v>117652</v>
      </c>
      <c r="BC268" s="15">
        <f t="shared" si="108"/>
        <v>-103</v>
      </c>
      <c r="BD268" s="36">
        <f t="shared" si="109"/>
        <v>-1551</v>
      </c>
      <c r="BE268" s="32">
        <f t="shared" si="110"/>
        <v>-1.3011417497881816E-2</v>
      </c>
      <c r="BF268" s="72">
        <f t="shared" si="111"/>
        <v>2.8130518259937287E-3</v>
      </c>
      <c r="BG268" s="32"/>
      <c r="BH268" s="31">
        <v>33328</v>
      </c>
      <c r="BI268" s="35">
        <v>8586</v>
      </c>
      <c r="BJ268" s="35">
        <f t="shared" si="112"/>
        <v>321</v>
      </c>
      <c r="BK268" s="35">
        <f t="shared" si="113"/>
        <v>1988</v>
      </c>
      <c r="BL268" s="32">
        <f t="shared" si="114"/>
        <v>0.30130342528038789</v>
      </c>
      <c r="BM268" s="32"/>
      <c r="BN268" s="31">
        <v>33328</v>
      </c>
      <c r="BO268" s="38">
        <v>6.8</v>
      </c>
      <c r="BP268" s="38"/>
      <c r="BU268" s="31">
        <v>33328</v>
      </c>
      <c r="BV268" s="6">
        <v>108535</v>
      </c>
      <c r="BW268" s="6">
        <f t="shared" si="115"/>
        <v>-161</v>
      </c>
      <c r="BX268" s="35">
        <f t="shared" si="116"/>
        <v>-1075</v>
      </c>
      <c r="BY268" s="32">
        <f t="shared" si="117"/>
        <v>-9.8074993157558632E-3</v>
      </c>
    </row>
    <row r="269" spans="37:77">
      <c r="AK269" s="31">
        <v>33297</v>
      </c>
      <c r="AL269" s="6">
        <v>190271</v>
      </c>
      <c r="AM269" s="6">
        <f t="shared" si="102"/>
        <v>108</v>
      </c>
      <c r="AN269" s="6">
        <f t="shared" si="103"/>
        <v>1755</v>
      </c>
      <c r="AO269" s="32">
        <f t="shared" si="104"/>
        <v>9.3095546266630524E-3</v>
      </c>
      <c r="AP269" s="32"/>
      <c r="AQ269" s="31">
        <v>33297</v>
      </c>
      <c r="AR269" s="6">
        <v>126020</v>
      </c>
      <c r="AS269" s="6">
        <f t="shared" si="105"/>
        <v>65</v>
      </c>
      <c r="AT269" s="6">
        <f t="shared" si="106"/>
        <v>310</v>
      </c>
      <c r="AU269" s="32">
        <f t="shared" si="107"/>
        <v>2.4659931588577599E-3</v>
      </c>
      <c r="AV269" s="32"/>
      <c r="AW269" s="31">
        <v>33297</v>
      </c>
      <c r="AX269" s="6">
        <v>66.2</v>
      </c>
      <c r="AY269" s="46">
        <f t="shared" si="101"/>
        <v>0.66231848258536508</v>
      </c>
      <c r="AZ269" s="34"/>
      <c r="BA269" s="31">
        <v>33297</v>
      </c>
      <c r="BB269" s="35">
        <v>117755</v>
      </c>
      <c r="BC269" s="15">
        <f t="shared" si="108"/>
        <v>-185</v>
      </c>
      <c r="BD269" s="36">
        <f t="shared" si="109"/>
        <v>-1304</v>
      </c>
      <c r="BE269" s="32">
        <f t="shared" si="110"/>
        <v>-1.095255293593933E-2</v>
      </c>
      <c r="BF269" s="72">
        <f t="shared" si="111"/>
        <v>4.2988485577205582E-3</v>
      </c>
      <c r="BG269" s="32"/>
      <c r="BH269" s="31">
        <v>33297</v>
      </c>
      <c r="BI269" s="35">
        <v>8265</v>
      </c>
      <c r="BJ269" s="35">
        <f t="shared" si="112"/>
        <v>250</v>
      </c>
      <c r="BK269" s="35">
        <f t="shared" si="113"/>
        <v>1614</v>
      </c>
      <c r="BL269" s="32">
        <f t="shared" si="114"/>
        <v>0.24267027514659456</v>
      </c>
      <c r="BM269" s="32"/>
      <c r="BN269" s="31">
        <v>33297</v>
      </c>
      <c r="BO269" s="38">
        <v>6.6</v>
      </c>
      <c r="BP269" s="38"/>
      <c r="BU269" s="31">
        <v>33297</v>
      </c>
      <c r="BV269" s="6">
        <v>108696</v>
      </c>
      <c r="BW269" s="6">
        <f t="shared" si="115"/>
        <v>-302</v>
      </c>
      <c r="BX269" s="35">
        <f t="shared" si="116"/>
        <v>-700</v>
      </c>
      <c r="BY269" s="32">
        <f t="shared" si="117"/>
        <v>-6.3987714358842984E-3</v>
      </c>
    </row>
    <row r="270" spans="37:77">
      <c r="AK270" s="31">
        <v>33269</v>
      </c>
      <c r="AL270" s="6">
        <v>190163</v>
      </c>
      <c r="AM270" s="6">
        <f t="shared" si="102"/>
        <v>146</v>
      </c>
      <c r="AN270" s="6">
        <f t="shared" si="103"/>
        <v>1750</v>
      </c>
      <c r="AO270" s="32">
        <f t="shared" si="104"/>
        <v>9.2881064470073937E-3</v>
      </c>
      <c r="AP270" s="32"/>
      <c r="AQ270" s="31">
        <v>33269</v>
      </c>
      <c r="AR270" s="6">
        <v>125955</v>
      </c>
      <c r="AS270" s="6">
        <f t="shared" si="105"/>
        <v>-187</v>
      </c>
      <c r="AT270" s="6">
        <f t="shared" si="106"/>
        <v>122</v>
      </c>
      <c r="AU270" s="32">
        <f t="shared" si="107"/>
        <v>9.6953899215623807E-4</v>
      </c>
      <c r="AV270" s="32"/>
      <c r="AW270" s="31">
        <v>33269</v>
      </c>
      <c r="AX270" s="6">
        <v>66.2</v>
      </c>
      <c r="AY270" s="46">
        <f t="shared" si="101"/>
        <v>0.66235282363025405</v>
      </c>
      <c r="AZ270" s="34"/>
      <c r="BA270" s="31">
        <v>33269</v>
      </c>
      <c r="BB270" s="35">
        <v>117940</v>
      </c>
      <c r="BC270" s="15">
        <f t="shared" si="108"/>
        <v>-301</v>
      </c>
      <c r="BD270" s="36">
        <f t="shared" si="109"/>
        <v>-1141</v>
      </c>
      <c r="BE270" s="32">
        <f t="shared" si="110"/>
        <v>-9.5817132875941624E-3</v>
      </c>
      <c r="BF270" s="72">
        <f t="shared" si="111"/>
        <v>5.3755415465582823E-3</v>
      </c>
      <c r="BG270" s="32"/>
      <c r="BH270" s="31">
        <v>33269</v>
      </c>
      <c r="BI270" s="35">
        <v>8015</v>
      </c>
      <c r="BJ270" s="35">
        <f t="shared" si="112"/>
        <v>114</v>
      </c>
      <c r="BK270" s="35">
        <f t="shared" si="113"/>
        <v>1263</v>
      </c>
      <c r="BL270" s="32">
        <f t="shared" si="114"/>
        <v>0.1870556872037914</v>
      </c>
      <c r="BM270" s="32"/>
      <c r="BN270" s="31">
        <v>33269</v>
      </c>
      <c r="BO270" s="38">
        <v>6.4</v>
      </c>
      <c r="BP270" s="38"/>
      <c r="BU270" s="31">
        <v>33269</v>
      </c>
      <c r="BV270" s="6">
        <v>108998</v>
      </c>
      <c r="BW270" s="6">
        <f t="shared" si="115"/>
        <v>-122</v>
      </c>
      <c r="BX270" s="35">
        <f t="shared" si="116"/>
        <v>-149</v>
      </c>
      <c r="BY270" s="32">
        <f t="shared" si="117"/>
        <v>-1.3651314282573379E-3</v>
      </c>
    </row>
    <row r="271" spans="37:77">
      <c r="AK271" s="31">
        <v>33238</v>
      </c>
      <c r="AL271" s="6">
        <v>190017</v>
      </c>
      <c r="AM271" s="6">
        <f t="shared" si="102"/>
        <v>145</v>
      </c>
      <c r="AN271" s="6">
        <f t="shared" si="103"/>
        <v>2852</v>
      </c>
      <c r="AO271" s="32">
        <f t="shared" si="104"/>
        <v>1.5237891699837025E-2</v>
      </c>
      <c r="AP271" s="32"/>
      <c r="AQ271" s="31">
        <v>33238</v>
      </c>
      <c r="AR271" s="6">
        <v>126142</v>
      </c>
      <c r="AS271" s="6">
        <f t="shared" si="105"/>
        <v>72</v>
      </c>
      <c r="AT271" s="6">
        <f t="shared" si="106"/>
        <v>1645</v>
      </c>
      <c r="AU271" s="32">
        <f t="shared" si="107"/>
        <v>1.3213169795256219E-2</v>
      </c>
      <c r="AV271" s="32"/>
      <c r="AW271" s="31">
        <v>33238</v>
      </c>
      <c r="AX271" s="6">
        <v>66.400000000000006</v>
      </c>
      <c r="AY271" s="46">
        <f t="shared" si="101"/>
        <v>0.663845866422478</v>
      </c>
      <c r="AZ271" s="34"/>
      <c r="BA271" s="31">
        <v>33238</v>
      </c>
      <c r="BB271" s="35">
        <v>118241</v>
      </c>
      <c r="BC271" s="15">
        <f t="shared" si="108"/>
        <v>-65</v>
      </c>
      <c r="BD271" s="36">
        <f t="shared" si="109"/>
        <v>411</v>
      </c>
      <c r="BE271" s="32">
        <f t="shared" si="110"/>
        <v>3.4880760417550505E-3</v>
      </c>
      <c r="BF271" s="72">
        <f t="shared" si="111"/>
        <v>9.1770291322949005E-3</v>
      </c>
      <c r="BG271" s="32"/>
      <c r="BH271" s="31">
        <v>33238</v>
      </c>
      <c r="BI271" s="35">
        <v>7901</v>
      </c>
      <c r="BJ271" s="35">
        <f t="shared" si="112"/>
        <v>137</v>
      </c>
      <c r="BK271" s="35">
        <f t="shared" si="113"/>
        <v>1234</v>
      </c>
      <c r="BL271" s="32">
        <f t="shared" si="114"/>
        <v>0.18509074546272686</v>
      </c>
      <c r="BM271" s="32"/>
      <c r="BN271" s="31">
        <v>33238</v>
      </c>
      <c r="BO271" s="38">
        <v>6.3</v>
      </c>
      <c r="BP271" s="38"/>
      <c r="BU271" s="31">
        <v>33238</v>
      </c>
      <c r="BV271" s="6">
        <v>109120</v>
      </c>
      <c r="BW271" s="6">
        <f t="shared" si="115"/>
        <v>-59</v>
      </c>
      <c r="BX271" s="35">
        <f t="shared" si="116"/>
        <v>311</v>
      </c>
      <c r="BY271" s="32">
        <f t="shared" si="117"/>
        <v>2.8582194487587476E-3</v>
      </c>
    </row>
    <row r="272" spans="37:77">
      <c r="AK272" s="31">
        <v>33207</v>
      </c>
      <c r="AL272" s="6">
        <v>189872</v>
      </c>
      <c r="AM272" s="6">
        <f t="shared" si="102"/>
        <v>162</v>
      </c>
      <c r="AN272" s="6">
        <f t="shared" si="103"/>
        <v>2855</v>
      </c>
      <c r="AO272" s="32">
        <f t="shared" si="104"/>
        <v>1.526599186170241E-2</v>
      </c>
      <c r="AP272" s="32"/>
      <c r="AQ272" s="31">
        <v>33207</v>
      </c>
      <c r="AR272" s="6">
        <v>126070</v>
      </c>
      <c r="AS272" s="6">
        <f t="shared" si="105"/>
        <v>75</v>
      </c>
      <c r="AT272" s="6">
        <f t="shared" si="106"/>
        <v>1433</v>
      </c>
      <c r="AU272" s="32">
        <f t="shared" si="107"/>
        <v>1.149738841595993E-2</v>
      </c>
      <c r="AV272" s="32"/>
      <c r="AW272" s="31">
        <v>33207</v>
      </c>
      <c r="AX272" s="6">
        <v>66.400000000000006</v>
      </c>
      <c r="AY272" s="46">
        <f t="shared" si="101"/>
        <v>0.66397362433639506</v>
      </c>
      <c r="AZ272" s="34"/>
      <c r="BA272" s="31">
        <v>33207</v>
      </c>
      <c r="BB272" s="35">
        <v>118306</v>
      </c>
      <c r="BC272" s="15">
        <f t="shared" si="108"/>
        <v>-230</v>
      </c>
      <c r="BD272" s="36">
        <f t="shared" si="109"/>
        <v>394</v>
      </c>
      <c r="BE272" s="32">
        <f t="shared" si="110"/>
        <v>3.3414749983038394E-3</v>
      </c>
      <c r="BF272" s="72">
        <f t="shared" si="111"/>
        <v>9.4743550702113266E-3</v>
      </c>
      <c r="BG272" s="32"/>
      <c r="BH272" s="31">
        <v>33207</v>
      </c>
      <c r="BI272" s="35">
        <v>7764</v>
      </c>
      <c r="BJ272" s="35">
        <f t="shared" si="112"/>
        <v>305</v>
      </c>
      <c r="BK272" s="35">
        <f t="shared" si="113"/>
        <v>1039</v>
      </c>
      <c r="BL272" s="32">
        <f t="shared" si="114"/>
        <v>0.15449814126394057</v>
      </c>
      <c r="BM272" s="32"/>
      <c r="BN272" s="31">
        <v>33207</v>
      </c>
      <c r="BO272" s="38">
        <v>6.2</v>
      </c>
      <c r="BP272" s="38"/>
      <c r="BU272" s="31">
        <v>33207</v>
      </c>
      <c r="BV272" s="6">
        <v>109179</v>
      </c>
      <c r="BW272" s="6">
        <f t="shared" si="115"/>
        <v>-146</v>
      </c>
      <c r="BX272" s="35">
        <f t="shared" si="116"/>
        <v>465</v>
      </c>
      <c r="BY272" s="32">
        <f t="shared" si="117"/>
        <v>4.2772779954742823E-3</v>
      </c>
    </row>
    <row r="273" spans="37:77">
      <c r="AK273" s="31">
        <v>33177</v>
      </c>
      <c r="AL273" s="6">
        <v>189710</v>
      </c>
      <c r="AM273" s="6">
        <f t="shared" si="102"/>
        <v>182</v>
      </c>
      <c r="AN273" s="6">
        <f t="shared" si="103"/>
        <v>2839</v>
      </c>
      <c r="AO273" s="32">
        <f t="shared" si="104"/>
        <v>1.5192298430467988E-2</v>
      </c>
      <c r="AP273" s="32"/>
      <c r="AQ273" s="31">
        <v>33177</v>
      </c>
      <c r="AR273" s="6">
        <v>125995</v>
      </c>
      <c r="AS273" s="6">
        <f t="shared" si="105"/>
        <v>103</v>
      </c>
      <c r="AT273" s="6">
        <f t="shared" si="106"/>
        <v>1784</v>
      </c>
      <c r="AU273" s="32">
        <f t="shared" si="107"/>
        <v>1.4362657091562037E-2</v>
      </c>
      <c r="AV273" s="32"/>
      <c r="AW273" s="31">
        <v>33177</v>
      </c>
      <c r="AX273" s="6">
        <v>66.400000000000006</v>
      </c>
      <c r="AY273" s="46">
        <f t="shared" si="101"/>
        <v>0.66414527436613779</v>
      </c>
      <c r="AZ273" s="34"/>
      <c r="BA273" s="31">
        <v>33177</v>
      </c>
      <c r="BB273" s="35">
        <v>118536</v>
      </c>
      <c r="BC273" s="15">
        <f t="shared" si="108"/>
        <v>12</v>
      </c>
      <c r="BD273" s="36">
        <f t="shared" si="109"/>
        <v>955</v>
      </c>
      <c r="BE273" s="32">
        <f t="shared" si="110"/>
        <v>8.1220605369916044E-3</v>
      </c>
      <c r="BF273" s="72">
        <f t="shared" si="111"/>
        <v>1.2462247861328657E-2</v>
      </c>
      <c r="BG273" s="32"/>
      <c r="BH273" s="31">
        <v>33177</v>
      </c>
      <c r="BI273" s="35">
        <v>7459</v>
      </c>
      <c r="BJ273" s="35">
        <f t="shared" si="112"/>
        <v>91</v>
      </c>
      <c r="BK273" s="35">
        <f t="shared" si="113"/>
        <v>829</v>
      </c>
      <c r="BL273" s="32">
        <f t="shared" si="114"/>
        <v>0.12503770739064857</v>
      </c>
      <c r="BM273" s="32"/>
      <c r="BN273" s="31">
        <v>33177</v>
      </c>
      <c r="BO273" s="38">
        <v>5.9</v>
      </c>
      <c r="BP273" s="38"/>
      <c r="BU273" s="31">
        <v>33177</v>
      </c>
      <c r="BV273" s="6">
        <v>109325</v>
      </c>
      <c r="BW273" s="6">
        <f t="shared" si="115"/>
        <v>-159</v>
      </c>
      <c r="BX273" s="35">
        <f t="shared" si="116"/>
        <v>888</v>
      </c>
      <c r="BY273" s="32">
        <f t="shared" si="117"/>
        <v>8.1890867508322973E-3</v>
      </c>
    </row>
    <row r="274" spans="37:77">
      <c r="AK274" s="31">
        <v>33146</v>
      </c>
      <c r="AL274" s="6">
        <v>189528</v>
      </c>
      <c r="AM274" s="6">
        <f t="shared" si="102"/>
        <v>186</v>
      </c>
      <c r="AN274" s="6">
        <f t="shared" si="103"/>
        <v>2802</v>
      </c>
      <c r="AO274" s="32">
        <f t="shared" si="104"/>
        <v>1.5005944539057126E-2</v>
      </c>
      <c r="AP274" s="32"/>
      <c r="AQ274" s="31">
        <v>33146</v>
      </c>
      <c r="AR274" s="6">
        <v>125892</v>
      </c>
      <c r="AS274" s="6">
        <f t="shared" si="105"/>
        <v>-98</v>
      </c>
      <c r="AT274" s="6">
        <f t="shared" si="106"/>
        <v>1948</v>
      </c>
      <c r="AU274" s="32">
        <f t="shared" si="107"/>
        <v>1.5716775317885512E-2</v>
      </c>
      <c r="AV274" s="32"/>
      <c r="AW274" s="31">
        <v>33146</v>
      </c>
      <c r="AX274" s="6">
        <v>66.400000000000006</v>
      </c>
      <c r="AY274" s="46">
        <f t="shared" si="101"/>
        <v>0.66423958465239963</v>
      </c>
      <c r="AZ274" s="34"/>
      <c r="BA274" s="31">
        <v>33146</v>
      </c>
      <c r="BB274" s="35">
        <v>118524</v>
      </c>
      <c r="BC274" s="15">
        <f t="shared" si="108"/>
        <v>-278</v>
      </c>
      <c r="BD274" s="36">
        <f t="shared" si="109"/>
        <v>1170</v>
      </c>
      <c r="BE274" s="32">
        <f t="shared" si="110"/>
        <v>9.9698348586327867E-3</v>
      </c>
      <c r="BF274" s="72">
        <f t="shared" si="111"/>
        <v>1.3645065145950097E-2</v>
      </c>
      <c r="BG274" s="32"/>
      <c r="BH274" s="31">
        <v>33146</v>
      </c>
      <c r="BI274" s="35">
        <v>7368</v>
      </c>
      <c r="BJ274" s="35">
        <f t="shared" si="112"/>
        <v>180</v>
      </c>
      <c r="BK274" s="35">
        <f t="shared" si="113"/>
        <v>778</v>
      </c>
      <c r="BL274" s="32">
        <f t="shared" si="114"/>
        <v>0.11805766312594845</v>
      </c>
      <c r="BM274" s="32"/>
      <c r="BN274" s="31">
        <v>33146</v>
      </c>
      <c r="BO274" s="38">
        <v>5.9</v>
      </c>
      <c r="BP274" s="38"/>
      <c r="BU274" s="31">
        <v>33146</v>
      </c>
      <c r="BV274" s="6">
        <v>109484</v>
      </c>
      <c r="BW274" s="6">
        <f t="shared" si="115"/>
        <v>-85</v>
      </c>
      <c r="BX274" s="35">
        <f t="shared" si="116"/>
        <v>1158</v>
      </c>
      <c r="BY274" s="32">
        <f t="shared" si="117"/>
        <v>1.0689954396913004E-2</v>
      </c>
    </row>
    <row r="275" spans="37:77">
      <c r="AK275" s="31">
        <v>33116</v>
      </c>
      <c r="AL275" s="6">
        <v>189342</v>
      </c>
      <c r="AM275" s="6">
        <f t="shared" si="102"/>
        <v>154</v>
      </c>
      <c r="AN275" s="6">
        <f t="shared" si="103"/>
        <v>2744</v>
      </c>
      <c r="AO275" s="32">
        <f t="shared" si="104"/>
        <v>1.4705409489919496E-2</v>
      </c>
      <c r="AP275" s="32"/>
      <c r="AQ275" s="31">
        <v>33116</v>
      </c>
      <c r="AR275" s="6">
        <v>125990</v>
      </c>
      <c r="AS275" s="6">
        <f t="shared" si="105"/>
        <v>258</v>
      </c>
      <c r="AT275" s="6">
        <f t="shared" si="106"/>
        <v>1824</v>
      </c>
      <c r="AU275" s="32">
        <f t="shared" si="107"/>
        <v>1.4690011758452304E-2</v>
      </c>
      <c r="AV275" s="32"/>
      <c r="AW275" s="31">
        <v>33116</v>
      </c>
      <c r="AX275" s="6">
        <v>66.5</v>
      </c>
      <c r="AY275" s="46">
        <f t="shared" si="101"/>
        <v>0.66540968195117833</v>
      </c>
      <c r="AZ275" s="34"/>
      <c r="BA275" s="31">
        <v>33116</v>
      </c>
      <c r="BB275" s="35">
        <v>118802</v>
      </c>
      <c r="BC275" s="15">
        <f t="shared" si="108"/>
        <v>-8</v>
      </c>
      <c r="BD275" s="36">
        <f t="shared" si="109"/>
        <v>1147</v>
      </c>
      <c r="BE275" s="32">
        <f t="shared" si="110"/>
        <v>9.7488419531681636E-3</v>
      </c>
      <c r="BF275" s="72">
        <f t="shared" si="111"/>
        <v>1.5166574131456501E-2</v>
      </c>
      <c r="BG275" s="32"/>
      <c r="BH275" s="31">
        <v>33116</v>
      </c>
      <c r="BI275" s="35">
        <v>7188</v>
      </c>
      <c r="BJ275" s="35">
        <f t="shared" si="112"/>
        <v>266</v>
      </c>
      <c r="BK275" s="35">
        <f t="shared" si="113"/>
        <v>677</v>
      </c>
      <c r="BL275" s="32">
        <f t="shared" si="114"/>
        <v>0.10397788358163118</v>
      </c>
      <c r="BM275" s="32"/>
      <c r="BN275" s="31">
        <v>33116</v>
      </c>
      <c r="BO275" s="38">
        <v>5.7</v>
      </c>
      <c r="BP275" s="38"/>
      <c r="BU275" s="31">
        <v>33116</v>
      </c>
      <c r="BV275" s="6">
        <v>109569</v>
      </c>
      <c r="BW275" s="6">
        <f t="shared" si="115"/>
        <v>-208</v>
      </c>
      <c r="BX275" s="35">
        <f t="shared" si="116"/>
        <v>1492</v>
      </c>
      <c r="BY275" s="32">
        <f t="shared" si="117"/>
        <v>1.3804972380802472E-2</v>
      </c>
    </row>
    <row r="276" spans="37:77">
      <c r="AK276" s="31">
        <v>33085</v>
      </c>
      <c r="AL276" s="6">
        <v>189188</v>
      </c>
      <c r="AM276" s="6">
        <f t="shared" si="102"/>
        <v>130</v>
      </c>
      <c r="AN276" s="6">
        <f t="shared" si="103"/>
        <v>2705</v>
      </c>
      <c r="AO276" s="32">
        <f t="shared" si="104"/>
        <v>1.4505343650627722E-2</v>
      </c>
      <c r="AP276" s="32"/>
      <c r="AQ276" s="31">
        <v>33085</v>
      </c>
      <c r="AR276" s="6">
        <v>125732</v>
      </c>
      <c r="AS276" s="6">
        <f t="shared" si="105"/>
        <v>159</v>
      </c>
      <c r="AT276" s="6">
        <f t="shared" si="106"/>
        <v>1765</v>
      </c>
      <c r="AU276" s="32">
        <f t="shared" si="107"/>
        <v>1.4237660022425214E-2</v>
      </c>
      <c r="AV276" s="32"/>
      <c r="AW276" s="31">
        <v>33085</v>
      </c>
      <c r="AX276" s="6">
        <v>66.5</v>
      </c>
      <c r="AY276" s="46">
        <f t="shared" si="101"/>
        <v>0.66458760597923761</v>
      </c>
      <c r="AZ276" s="34"/>
      <c r="BA276" s="31">
        <v>33085</v>
      </c>
      <c r="BB276" s="35">
        <v>118810</v>
      </c>
      <c r="BC276" s="15">
        <f t="shared" si="108"/>
        <v>-173</v>
      </c>
      <c r="BD276" s="36">
        <f t="shared" si="109"/>
        <v>1338</v>
      </c>
      <c r="BE276" s="32">
        <f t="shared" si="110"/>
        <v>1.1389948242985559E-2</v>
      </c>
      <c r="BF276" s="72">
        <f t="shared" si="111"/>
        <v>1.6176462040839223E-2</v>
      </c>
      <c r="BG276" s="32"/>
      <c r="BH276" s="31">
        <v>33085</v>
      </c>
      <c r="BI276" s="35">
        <v>6922</v>
      </c>
      <c r="BJ276" s="35">
        <f t="shared" si="112"/>
        <v>332</v>
      </c>
      <c r="BK276" s="35">
        <f t="shared" si="113"/>
        <v>427</v>
      </c>
      <c r="BL276" s="32">
        <f t="shared" si="114"/>
        <v>6.5742879137798305E-2</v>
      </c>
      <c r="BM276" s="32"/>
      <c r="BN276" s="31">
        <v>33085</v>
      </c>
      <c r="BO276" s="38">
        <v>5.5</v>
      </c>
      <c r="BP276" s="38"/>
      <c r="BU276" s="31">
        <v>33085</v>
      </c>
      <c r="BV276" s="6">
        <v>109777</v>
      </c>
      <c r="BW276" s="6">
        <f t="shared" si="115"/>
        <v>-40</v>
      </c>
      <c r="BX276" s="35">
        <f t="shared" si="116"/>
        <v>1747</v>
      </c>
      <c r="BY276" s="32">
        <f t="shared" si="117"/>
        <v>1.6171433860964646E-2</v>
      </c>
    </row>
    <row r="277" spans="37:77">
      <c r="AK277" s="31">
        <v>33054</v>
      </c>
      <c r="AL277" s="6">
        <v>189058</v>
      </c>
      <c r="AM277" s="6">
        <f t="shared" si="102"/>
        <v>145</v>
      </c>
      <c r="AN277" s="6">
        <f t="shared" si="103"/>
        <v>2729</v>
      </c>
      <c r="AO277" s="32">
        <f t="shared" si="104"/>
        <v>1.4646136672230359E-2</v>
      </c>
      <c r="AP277" s="32"/>
      <c r="AQ277" s="31">
        <v>33054</v>
      </c>
      <c r="AR277" s="6">
        <v>125573</v>
      </c>
      <c r="AS277" s="6">
        <f t="shared" si="105"/>
        <v>-320</v>
      </c>
      <c r="AT277" s="6">
        <f t="shared" si="106"/>
        <v>1578</v>
      </c>
      <c r="AU277" s="32">
        <f t="shared" si="107"/>
        <v>1.272631960966164E-2</v>
      </c>
      <c r="AV277" s="32"/>
      <c r="AW277" s="31">
        <v>33054</v>
      </c>
      <c r="AX277" s="6">
        <v>66.400000000000006</v>
      </c>
      <c r="AY277" s="46">
        <f t="shared" si="101"/>
        <v>0.66420357773804861</v>
      </c>
      <c r="AZ277" s="34"/>
      <c r="BA277" s="31">
        <v>33054</v>
      </c>
      <c r="BB277" s="35">
        <v>118983</v>
      </c>
      <c r="BC277" s="15">
        <f t="shared" si="108"/>
        <v>-168</v>
      </c>
      <c r="BD277" s="36">
        <f t="shared" si="109"/>
        <v>1565</v>
      </c>
      <c r="BE277" s="32">
        <f t="shared" si="110"/>
        <v>1.3328450493110156E-2</v>
      </c>
      <c r="BF277" s="72">
        <f t="shared" si="111"/>
        <v>1.7501539367692831E-2</v>
      </c>
      <c r="BG277" s="32"/>
      <c r="BH277" s="31">
        <v>33054</v>
      </c>
      <c r="BI277" s="35">
        <v>6590</v>
      </c>
      <c r="BJ277" s="35">
        <f t="shared" si="112"/>
        <v>-152</v>
      </c>
      <c r="BK277" s="35">
        <f t="shared" si="113"/>
        <v>13</v>
      </c>
      <c r="BL277" s="32">
        <f t="shared" si="114"/>
        <v>1.9765850691804143E-3</v>
      </c>
      <c r="BM277" s="32"/>
      <c r="BN277" s="31">
        <v>33054</v>
      </c>
      <c r="BO277" s="38">
        <v>5.2</v>
      </c>
      <c r="BP277" s="38"/>
      <c r="BU277" s="31">
        <v>33054</v>
      </c>
      <c r="BV277" s="6">
        <v>109817</v>
      </c>
      <c r="BW277" s="6">
        <f t="shared" si="115"/>
        <v>17</v>
      </c>
      <c r="BX277" s="35">
        <f t="shared" si="116"/>
        <v>1826</v>
      </c>
      <c r="BY277" s="32">
        <f t="shared" si="117"/>
        <v>1.6908816475446953E-2</v>
      </c>
    </row>
    <row r="278" spans="37:77">
      <c r="AK278" s="31">
        <v>33024</v>
      </c>
      <c r="AL278" s="6">
        <v>188913</v>
      </c>
      <c r="AM278" s="6">
        <f t="shared" si="102"/>
        <v>135</v>
      </c>
      <c r="AN278" s="6">
        <f t="shared" si="103"/>
        <v>2732</v>
      </c>
      <c r="AO278" s="32">
        <f t="shared" si="104"/>
        <v>1.4673892609879724E-2</v>
      </c>
      <c r="AP278" s="32"/>
      <c r="AQ278" s="31">
        <v>33024</v>
      </c>
      <c r="AR278" s="6">
        <v>125893</v>
      </c>
      <c r="AS278" s="6">
        <f t="shared" si="105"/>
        <v>244</v>
      </c>
      <c r="AT278" s="6">
        <f t="shared" si="106"/>
        <v>2419</v>
      </c>
      <c r="AU278" s="32">
        <f t="shared" si="107"/>
        <v>1.9591168991042629E-2</v>
      </c>
      <c r="AV278" s="32"/>
      <c r="AW278" s="31">
        <v>33024</v>
      </c>
      <c r="AX278" s="6">
        <v>66.599999999999994</v>
      </c>
      <c r="AY278" s="46">
        <f t="shared" si="101"/>
        <v>0.66640728801088334</v>
      </c>
      <c r="AZ278" s="34"/>
      <c r="BA278" s="31">
        <v>33024</v>
      </c>
      <c r="BB278" s="35">
        <v>119151</v>
      </c>
      <c r="BC278" s="15">
        <f t="shared" si="108"/>
        <v>299</v>
      </c>
      <c r="BD278" s="36">
        <f t="shared" si="109"/>
        <v>2052</v>
      </c>
      <c r="BE278" s="32">
        <f t="shared" si="110"/>
        <v>1.7523633848282261E-2</v>
      </c>
      <c r="BF278" s="72">
        <f t="shared" si="111"/>
        <v>2.1041766526913031E-2</v>
      </c>
      <c r="BG278" s="32"/>
      <c r="BH278" s="31">
        <v>33024</v>
      </c>
      <c r="BI278" s="35">
        <v>6742</v>
      </c>
      <c r="BJ278" s="35">
        <f t="shared" si="112"/>
        <v>-55</v>
      </c>
      <c r="BK278" s="35">
        <f t="shared" si="113"/>
        <v>367</v>
      </c>
      <c r="BL278" s="32">
        <f t="shared" si="114"/>
        <v>5.7568627450980348E-2</v>
      </c>
      <c r="BM278" s="32"/>
      <c r="BN278" s="31">
        <v>33024</v>
      </c>
      <c r="BO278" s="38">
        <v>5.4</v>
      </c>
      <c r="BP278" s="38"/>
      <c r="BU278" s="31">
        <v>33024</v>
      </c>
      <c r="BV278" s="6">
        <v>109800</v>
      </c>
      <c r="BW278" s="6">
        <f t="shared" si="115"/>
        <v>150</v>
      </c>
      <c r="BX278" s="35">
        <f t="shared" si="116"/>
        <v>1926</v>
      </c>
      <c r="BY278" s="32">
        <f t="shared" si="117"/>
        <v>1.7854163190388794E-2</v>
      </c>
    </row>
    <row r="279" spans="37:77">
      <c r="AK279" s="31">
        <v>32993</v>
      </c>
      <c r="AL279" s="6">
        <v>188778</v>
      </c>
      <c r="AM279" s="6">
        <f t="shared" si="102"/>
        <v>148</v>
      </c>
      <c r="AN279" s="6">
        <f t="shared" si="103"/>
        <v>2754</v>
      </c>
      <c r="AO279" s="32">
        <f t="shared" si="104"/>
        <v>1.4804541349503264E-2</v>
      </c>
      <c r="AP279" s="32"/>
      <c r="AQ279" s="31">
        <v>32993</v>
      </c>
      <c r="AR279" s="6">
        <v>125649</v>
      </c>
      <c r="AS279" s="6">
        <f t="shared" si="105"/>
        <v>-152</v>
      </c>
      <c r="AT279" s="6">
        <f t="shared" si="106"/>
        <v>2084</v>
      </c>
      <c r="AU279" s="32">
        <f t="shared" si="107"/>
        <v>1.6865617286448531E-2</v>
      </c>
      <c r="AV279" s="32"/>
      <c r="AW279" s="31">
        <v>32993</v>
      </c>
      <c r="AX279" s="6">
        <v>66.599999999999994</v>
      </c>
      <c r="AY279" s="46">
        <f t="shared" si="101"/>
        <v>0.6655913294981407</v>
      </c>
      <c r="AZ279" s="34"/>
      <c r="BA279" s="31">
        <v>32993</v>
      </c>
      <c r="BB279" s="35">
        <v>118852</v>
      </c>
      <c r="BC279" s="15">
        <f t="shared" si="108"/>
        <v>-351</v>
      </c>
      <c r="BD279" s="36">
        <f t="shared" si="109"/>
        <v>1755</v>
      </c>
      <c r="BE279" s="32">
        <f t="shared" si="110"/>
        <v>1.4987574404126569E-2</v>
      </c>
      <c r="BF279" s="72">
        <f t="shared" si="111"/>
        <v>1.8165396447593185E-2</v>
      </c>
      <c r="BG279" s="32"/>
      <c r="BH279" s="31">
        <v>32993</v>
      </c>
      <c r="BI279" s="35">
        <v>6797</v>
      </c>
      <c r="BJ279" s="35">
        <f t="shared" si="112"/>
        <v>199</v>
      </c>
      <c r="BK279" s="35">
        <f t="shared" si="113"/>
        <v>329</v>
      </c>
      <c r="BL279" s="32">
        <f t="shared" si="114"/>
        <v>5.0865800865800948E-2</v>
      </c>
      <c r="BM279" s="32"/>
      <c r="BN279" s="31">
        <v>32993</v>
      </c>
      <c r="BO279" s="38">
        <v>5.4</v>
      </c>
      <c r="BP279" s="38"/>
      <c r="BU279" s="31">
        <v>32993</v>
      </c>
      <c r="BV279" s="6">
        <v>109650</v>
      </c>
      <c r="BW279" s="6">
        <f t="shared" si="115"/>
        <v>40</v>
      </c>
      <c r="BX279" s="35">
        <f t="shared" si="116"/>
        <v>1894</v>
      </c>
      <c r="BY279" s="32">
        <f t="shared" si="117"/>
        <v>1.7576747466498288E-2</v>
      </c>
    </row>
    <row r="280" spans="37:77">
      <c r="AK280" s="31">
        <v>32963</v>
      </c>
      <c r="AL280" s="6">
        <v>188630</v>
      </c>
      <c r="AM280" s="6">
        <f t="shared" si="102"/>
        <v>114</v>
      </c>
      <c r="AN280" s="6">
        <f t="shared" si="103"/>
        <v>2733</v>
      </c>
      <c r="AO280" s="32">
        <f t="shared" si="104"/>
        <v>1.4701689645341132E-2</v>
      </c>
      <c r="AP280" s="32"/>
      <c r="AQ280" s="31">
        <v>32963</v>
      </c>
      <c r="AR280" s="6">
        <v>125801</v>
      </c>
      <c r="AS280" s="6">
        <f t="shared" si="105"/>
        <v>91</v>
      </c>
      <c r="AT280" s="6">
        <f t="shared" si="106"/>
        <v>2574</v>
      </c>
      <c r="AU280" s="32">
        <f t="shared" si="107"/>
        <v>2.0888279354362327E-2</v>
      </c>
      <c r="AV280" s="32"/>
      <c r="AW280" s="31">
        <v>32963</v>
      </c>
      <c r="AX280" s="6">
        <v>66.7</v>
      </c>
      <c r="AY280" s="46">
        <f t="shared" si="101"/>
        <v>0.66691936595451418</v>
      </c>
      <c r="AZ280" s="34"/>
      <c r="BA280" s="31">
        <v>32963</v>
      </c>
      <c r="BB280" s="35">
        <v>119203</v>
      </c>
      <c r="BC280" s="15">
        <f t="shared" si="108"/>
        <v>144</v>
      </c>
      <c r="BD280" s="36">
        <f t="shared" si="109"/>
        <v>2181</v>
      </c>
      <c r="BE280" s="32">
        <f t="shared" si="110"/>
        <v>1.8637521149869274E-2</v>
      </c>
      <c r="BF280" s="72">
        <f t="shared" si="111"/>
        <v>2.2406618024709668E-2</v>
      </c>
      <c r="BG280" s="32"/>
      <c r="BH280" s="31">
        <v>32963</v>
      </c>
      <c r="BI280" s="35">
        <v>6598</v>
      </c>
      <c r="BJ280" s="35">
        <f t="shared" si="112"/>
        <v>-53</v>
      </c>
      <c r="BK280" s="35">
        <f t="shared" si="113"/>
        <v>393</v>
      </c>
      <c r="BL280" s="32">
        <f t="shared" si="114"/>
        <v>6.3336019339242489E-2</v>
      </c>
      <c r="BM280" s="32"/>
      <c r="BN280" s="31">
        <v>32963</v>
      </c>
      <c r="BO280" s="38">
        <v>5.2</v>
      </c>
      <c r="BP280" s="38"/>
      <c r="BU280" s="31">
        <v>32963</v>
      </c>
      <c r="BV280" s="6">
        <v>109610</v>
      </c>
      <c r="BW280" s="6">
        <f t="shared" si="115"/>
        <v>214</v>
      </c>
      <c r="BX280" s="35">
        <f t="shared" si="116"/>
        <v>2027</v>
      </c>
      <c r="BY280" s="32">
        <f t="shared" si="117"/>
        <v>1.8841266742886997E-2</v>
      </c>
    </row>
    <row r="281" spans="37:77">
      <c r="AK281" s="31">
        <v>32932</v>
      </c>
      <c r="AL281" s="6">
        <v>188516</v>
      </c>
      <c r="AM281" s="6">
        <f t="shared" si="102"/>
        <v>103</v>
      </c>
      <c r="AN281" s="6">
        <f t="shared" si="103"/>
        <v>2739</v>
      </c>
      <c r="AO281" s="32">
        <f t="shared" si="104"/>
        <v>1.4743482777738848E-2</v>
      </c>
      <c r="AP281" s="32"/>
      <c r="AQ281" s="31">
        <v>32932</v>
      </c>
      <c r="AR281" s="6">
        <v>125710</v>
      </c>
      <c r="AS281" s="6">
        <f t="shared" si="105"/>
        <v>-123</v>
      </c>
      <c r="AT281" s="6">
        <f t="shared" si="106"/>
        <v>2575</v>
      </c>
      <c r="AU281" s="32">
        <f t="shared" si="107"/>
        <v>2.0912007146627776E-2</v>
      </c>
      <c r="AV281" s="32"/>
      <c r="AW281" s="31">
        <v>32932</v>
      </c>
      <c r="AX281" s="6">
        <v>66.7</v>
      </c>
      <c r="AY281" s="46">
        <f t="shared" si="101"/>
        <v>0.66683994992467488</v>
      </c>
      <c r="AZ281" s="34"/>
      <c r="BA281" s="31">
        <v>32932</v>
      </c>
      <c r="BB281" s="35">
        <v>119059</v>
      </c>
      <c r="BC281" s="15">
        <f t="shared" si="108"/>
        <v>-22</v>
      </c>
      <c r="BD281" s="36">
        <f t="shared" si="109"/>
        <v>2283</v>
      </c>
      <c r="BE281" s="32">
        <f t="shared" si="110"/>
        <v>1.9550250051380447E-2</v>
      </c>
      <c r="BF281" s="72">
        <f t="shared" si="111"/>
        <v>2.093273224639991E-2</v>
      </c>
      <c r="BG281" s="32"/>
      <c r="BH281" s="31">
        <v>32932</v>
      </c>
      <c r="BI281" s="35">
        <v>6651</v>
      </c>
      <c r="BJ281" s="35">
        <f t="shared" si="112"/>
        <v>-101</v>
      </c>
      <c r="BK281" s="35">
        <f t="shared" si="113"/>
        <v>292</v>
      </c>
      <c r="BL281" s="32">
        <f t="shared" si="114"/>
        <v>4.591916968076748E-2</v>
      </c>
      <c r="BM281" s="32"/>
      <c r="BN281" s="31">
        <v>32932</v>
      </c>
      <c r="BO281" s="38">
        <v>5.3</v>
      </c>
      <c r="BP281" s="38"/>
      <c r="BU281" s="31">
        <v>32932</v>
      </c>
      <c r="BV281" s="6">
        <v>109396</v>
      </c>
      <c r="BW281" s="6">
        <f t="shared" si="115"/>
        <v>249</v>
      </c>
      <c r="BX281" s="35">
        <f t="shared" si="116"/>
        <v>2005</v>
      </c>
      <c r="BY281" s="32">
        <f t="shared" si="117"/>
        <v>1.8670093397025855E-2</v>
      </c>
    </row>
    <row r="282" spans="37:77">
      <c r="AK282" s="31">
        <v>32904</v>
      </c>
      <c r="AL282" s="6">
        <v>188413</v>
      </c>
      <c r="AM282" s="6">
        <f t="shared" si="102"/>
        <v>1248</v>
      </c>
      <c r="AN282" s="6">
        <f t="shared" si="103"/>
        <v>2769</v>
      </c>
      <c r="AO282" s="32">
        <f t="shared" si="104"/>
        <v>1.4915644997953059E-2</v>
      </c>
      <c r="AP282" s="32"/>
      <c r="AQ282" s="31">
        <v>32904</v>
      </c>
      <c r="AR282" s="6">
        <v>125833</v>
      </c>
      <c r="AS282" s="6">
        <f t="shared" si="105"/>
        <v>1336</v>
      </c>
      <c r="AT282" s="6">
        <f t="shared" si="106"/>
        <v>2443</v>
      </c>
      <c r="AU282" s="32">
        <f t="shared" si="107"/>
        <v>1.9799011265094313E-2</v>
      </c>
      <c r="AV282" s="32"/>
      <c r="AW282" s="31">
        <v>32904</v>
      </c>
      <c r="AX282" s="6">
        <v>66.8</v>
      </c>
      <c r="AY282" s="46">
        <f t="shared" si="101"/>
        <v>0.66785731345501642</v>
      </c>
      <c r="AZ282" s="34"/>
      <c r="BA282" s="31">
        <v>32904</v>
      </c>
      <c r="BB282" s="35">
        <v>119081</v>
      </c>
      <c r="BC282" s="15">
        <f t="shared" si="108"/>
        <v>1251</v>
      </c>
      <c r="BD282" s="36">
        <f t="shared" si="109"/>
        <v>2373</v>
      </c>
      <c r="BE282" s="32">
        <f t="shared" si="110"/>
        <v>2.0332796380710727E-2</v>
      </c>
      <c r="BF282" s="72">
        <f t="shared" si="111"/>
        <v>2.1971758841492051E-2</v>
      </c>
      <c r="BG282" s="32"/>
      <c r="BH282" s="31">
        <v>32904</v>
      </c>
      <c r="BI282" s="35">
        <v>6752</v>
      </c>
      <c r="BJ282" s="35">
        <f t="shared" si="112"/>
        <v>85</v>
      </c>
      <c r="BK282" s="35">
        <f t="shared" si="113"/>
        <v>70</v>
      </c>
      <c r="BL282" s="32">
        <f t="shared" si="114"/>
        <v>1.0475905417539622E-2</v>
      </c>
      <c r="BM282" s="32"/>
      <c r="BN282" s="31">
        <v>32904</v>
      </c>
      <c r="BO282" s="38">
        <v>5.4</v>
      </c>
      <c r="BP282" s="38"/>
      <c r="BU282" s="31">
        <v>32904</v>
      </c>
      <c r="BV282" s="6">
        <v>109147</v>
      </c>
      <c r="BW282" s="6">
        <f t="shared" si="115"/>
        <v>338</v>
      </c>
      <c r="BX282" s="35">
        <f t="shared" si="116"/>
        <v>2014</v>
      </c>
      <c r="BY282" s="32">
        <f t="shared" si="117"/>
        <v>1.87990628471153E-2</v>
      </c>
    </row>
    <row r="283" spans="37:77">
      <c r="AK283" s="31">
        <v>32873</v>
      </c>
      <c r="AL283" s="6">
        <v>187165</v>
      </c>
      <c r="AM283" s="6">
        <f t="shared" si="102"/>
        <v>148</v>
      </c>
      <c r="AN283" s="6">
        <f t="shared" si="103"/>
        <v>1763</v>
      </c>
      <c r="AO283" s="32">
        <f t="shared" si="104"/>
        <v>9.5090667846084997E-3</v>
      </c>
      <c r="AP283" s="32"/>
      <c r="AQ283" s="31">
        <v>32873</v>
      </c>
      <c r="AR283" s="6">
        <v>124497</v>
      </c>
      <c r="AS283" s="6">
        <f t="shared" si="105"/>
        <v>-140</v>
      </c>
      <c r="AT283" s="6">
        <f t="shared" si="106"/>
        <v>1875</v>
      </c>
      <c r="AU283" s="32">
        <f t="shared" si="107"/>
        <v>1.5290893966824814E-2</v>
      </c>
      <c r="AV283" s="32"/>
      <c r="AW283" s="31">
        <v>32873</v>
      </c>
      <c r="AX283" s="6">
        <v>66.5</v>
      </c>
      <c r="AY283" s="46">
        <f t="shared" si="101"/>
        <v>0.66517244142868592</v>
      </c>
      <c r="AZ283" s="34"/>
      <c r="BA283" s="31">
        <v>32873</v>
      </c>
      <c r="BB283" s="35">
        <v>117830</v>
      </c>
      <c r="BC283" s="15">
        <f t="shared" si="108"/>
        <v>-82</v>
      </c>
      <c r="BD283" s="36">
        <f t="shared" si="109"/>
        <v>1726</v>
      </c>
      <c r="BE283" s="32">
        <f t="shared" si="110"/>
        <v>1.486598222283475E-2</v>
      </c>
      <c r="BF283" s="72">
        <f t="shared" si="111"/>
        <v>1.7587394282086888E-2</v>
      </c>
      <c r="BG283" s="32"/>
      <c r="BH283" s="31">
        <v>32873</v>
      </c>
      <c r="BI283" s="35">
        <v>6667</v>
      </c>
      <c r="BJ283" s="35">
        <f t="shared" si="112"/>
        <v>-58</v>
      </c>
      <c r="BK283" s="35">
        <f t="shared" si="113"/>
        <v>149</v>
      </c>
      <c r="BL283" s="32">
        <f t="shared" si="114"/>
        <v>2.2859772936483669E-2</v>
      </c>
      <c r="BM283" s="32"/>
      <c r="BN283" s="31">
        <v>32873</v>
      </c>
      <c r="BO283" s="38">
        <v>5.4</v>
      </c>
      <c r="BP283" s="38"/>
      <c r="BU283" s="31">
        <v>32873</v>
      </c>
      <c r="BV283" s="6">
        <v>108809</v>
      </c>
      <c r="BW283" s="6">
        <f t="shared" si="115"/>
        <v>95</v>
      </c>
      <c r="BX283" s="35">
        <f t="shared" si="116"/>
        <v>1938</v>
      </c>
      <c r="BY283" s="32">
        <f t="shared" si="117"/>
        <v>1.8134012033198976E-2</v>
      </c>
    </row>
    <row r="284" spans="37:77">
      <c r="AK284" s="31">
        <v>32842</v>
      </c>
      <c r="AL284" s="6">
        <v>187017</v>
      </c>
      <c r="AM284" s="6">
        <f t="shared" si="102"/>
        <v>146</v>
      </c>
      <c r="AN284" s="6">
        <f t="shared" si="103"/>
        <v>1773</v>
      </c>
      <c r="AO284" s="32">
        <f t="shared" si="104"/>
        <v>9.5711601995205342E-3</v>
      </c>
      <c r="AP284" s="32"/>
      <c r="AQ284" s="31">
        <v>32842</v>
      </c>
      <c r="AR284" s="6">
        <v>124637</v>
      </c>
      <c r="AS284" s="6">
        <f t="shared" si="105"/>
        <v>426</v>
      </c>
      <c r="AT284" s="6">
        <f t="shared" si="106"/>
        <v>2000</v>
      </c>
      <c r="AU284" s="32">
        <f t="shared" si="107"/>
        <v>1.6308291951042442E-2</v>
      </c>
      <c r="AV284" s="32"/>
      <c r="AW284" s="31">
        <v>32842</v>
      </c>
      <c r="AX284" s="6">
        <v>66.599999999999994</v>
      </c>
      <c r="AY284" s="46">
        <f t="shared" si="101"/>
        <v>0.66644743525989614</v>
      </c>
      <c r="AZ284" s="34"/>
      <c r="BA284" s="31">
        <v>32842</v>
      </c>
      <c r="BB284" s="35">
        <v>117912</v>
      </c>
      <c r="BC284" s="15">
        <f t="shared" si="108"/>
        <v>331</v>
      </c>
      <c r="BD284" s="36">
        <f t="shared" si="109"/>
        <v>1812</v>
      </c>
      <c r="BE284" s="32">
        <f t="shared" si="110"/>
        <v>1.5607235142118814E-2</v>
      </c>
      <c r="BF284" s="72">
        <f t="shared" si="111"/>
        <v>1.9234832055002871E-2</v>
      </c>
      <c r="BG284" s="32"/>
      <c r="BH284" s="31">
        <v>32842</v>
      </c>
      <c r="BI284" s="35">
        <v>6725</v>
      </c>
      <c r="BJ284" s="35">
        <f t="shared" si="112"/>
        <v>95</v>
      </c>
      <c r="BK284" s="35">
        <f t="shared" si="113"/>
        <v>188</v>
      </c>
      <c r="BL284" s="32">
        <f t="shared" si="114"/>
        <v>2.8759369741471641E-2</v>
      </c>
      <c r="BM284" s="32"/>
      <c r="BN284" s="31">
        <v>32842</v>
      </c>
      <c r="BO284" s="38">
        <v>5.4</v>
      </c>
      <c r="BP284" s="38"/>
      <c r="BU284" s="31">
        <v>32842</v>
      </c>
      <c r="BV284" s="6">
        <v>108714</v>
      </c>
      <c r="BW284" s="6">
        <f t="shared" si="115"/>
        <v>277</v>
      </c>
      <c r="BX284" s="35">
        <f t="shared" si="116"/>
        <v>2132</v>
      </c>
      <c r="BY284" s="32">
        <f t="shared" si="117"/>
        <v>2.0003377681034218E-2</v>
      </c>
    </row>
    <row r="285" spans="37:77">
      <c r="AK285" s="31">
        <v>32812</v>
      </c>
      <c r="AL285" s="6">
        <v>186871</v>
      </c>
      <c r="AM285" s="6">
        <f t="shared" si="102"/>
        <v>145</v>
      </c>
      <c r="AN285" s="6">
        <f t="shared" si="103"/>
        <v>1757</v>
      </c>
      <c r="AO285" s="32">
        <f t="shared" si="104"/>
        <v>9.4914485128083648E-3</v>
      </c>
      <c r="AP285" s="32"/>
      <c r="AQ285" s="31">
        <v>32812</v>
      </c>
      <c r="AR285" s="6">
        <v>124211</v>
      </c>
      <c r="AS285" s="6">
        <f t="shared" si="105"/>
        <v>267</v>
      </c>
      <c r="AT285" s="6">
        <f t="shared" si="106"/>
        <v>2005</v>
      </c>
      <c r="AU285" s="32">
        <f t="shared" si="107"/>
        <v>1.6406723074153584E-2</v>
      </c>
      <c r="AV285" s="32"/>
      <c r="AW285" s="31">
        <v>32812</v>
      </c>
      <c r="AX285" s="6">
        <v>66.5</v>
      </c>
      <c r="AY285" s="46">
        <f t="shared" si="101"/>
        <v>0.66468847493725614</v>
      </c>
      <c r="AZ285" s="34"/>
      <c r="BA285" s="31">
        <v>32812</v>
      </c>
      <c r="BB285" s="35">
        <v>117581</v>
      </c>
      <c r="BC285" s="15">
        <f t="shared" si="108"/>
        <v>227</v>
      </c>
      <c r="BD285" s="36">
        <f t="shared" si="109"/>
        <v>1943</v>
      </c>
      <c r="BE285" s="32">
        <f t="shared" si="110"/>
        <v>1.6802435185665709E-2</v>
      </c>
      <c r="BF285" s="72">
        <f t="shared" si="111"/>
        <v>1.8800045297145962E-2</v>
      </c>
      <c r="BG285" s="32"/>
      <c r="BH285" s="31">
        <v>32812</v>
      </c>
      <c r="BI285" s="35">
        <v>6630</v>
      </c>
      <c r="BJ285" s="35">
        <f t="shared" si="112"/>
        <v>40</v>
      </c>
      <c r="BK285" s="35">
        <f t="shared" si="113"/>
        <v>62</v>
      </c>
      <c r="BL285" s="32">
        <f t="shared" si="114"/>
        <v>9.4397076735688312E-3</v>
      </c>
      <c r="BM285" s="32"/>
      <c r="BN285" s="31">
        <v>32812</v>
      </c>
      <c r="BO285" s="38">
        <v>5.3</v>
      </c>
      <c r="BP285" s="38"/>
      <c r="BU285" s="31">
        <v>32812</v>
      </c>
      <c r="BV285" s="6">
        <v>108437</v>
      </c>
      <c r="BW285" s="6">
        <f t="shared" si="115"/>
        <v>111</v>
      </c>
      <c r="BX285" s="35">
        <f t="shared" si="116"/>
        <v>2194</v>
      </c>
      <c r="BY285" s="32">
        <f t="shared" si="117"/>
        <v>2.0650772286174179E-2</v>
      </c>
    </row>
    <row r="286" spans="37:77">
      <c r="AK286" s="31">
        <v>32781</v>
      </c>
      <c r="AL286" s="6">
        <v>186726</v>
      </c>
      <c r="AM286" s="6">
        <f t="shared" si="102"/>
        <v>128</v>
      </c>
      <c r="AN286" s="6">
        <f t="shared" si="103"/>
        <v>1764</v>
      </c>
      <c r="AO286" s="32">
        <f t="shared" si="104"/>
        <v>9.5370941058163794E-3</v>
      </c>
      <c r="AP286" s="32"/>
      <c r="AQ286" s="31">
        <v>32781</v>
      </c>
      <c r="AR286" s="6">
        <v>123944</v>
      </c>
      <c r="AS286" s="6">
        <f t="shared" si="105"/>
        <v>-222</v>
      </c>
      <c r="AT286" s="6">
        <f t="shared" si="106"/>
        <v>1984</v>
      </c>
      <c r="AU286" s="32">
        <f t="shared" si="107"/>
        <v>1.6267628730731287E-2</v>
      </c>
      <c r="AV286" s="32"/>
      <c r="AW286" s="31">
        <v>32781</v>
      </c>
      <c r="AX286" s="6">
        <v>66.400000000000006</v>
      </c>
      <c r="AY286" s="46">
        <f t="shared" si="101"/>
        <v>0.663774728746934</v>
      </c>
      <c r="AZ286" s="34"/>
      <c r="BA286" s="31">
        <v>32781</v>
      </c>
      <c r="BB286" s="35">
        <v>117354</v>
      </c>
      <c r="BC286" s="15">
        <f t="shared" si="108"/>
        <v>-301</v>
      </c>
      <c r="BD286" s="36">
        <f t="shared" si="109"/>
        <v>1998</v>
      </c>
      <c r="BE286" s="32">
        <f t="shared" si="110"/>
        <v>1.7320295433267408E-2</v>
      </c>
      <c r="BF286" s="72">
        <f t="shared" si="111"/>
        <v>1.9496307810160318E-2</v>
      </c>
      <c r="BG286" s="32"/>
      <c r="BH286" s="31">
        <v>32781</v>
      </c>
      <c r="BI286" s="35">
        <v>6590</v>
      </c>
      <c r="BJ286" s="35">
        <f t="shared" si="112"/>
        <v>79</v>
      </c>
      <c r="BK286" s="35">
        <f t="shared" si="113"/>
        <v>-14</v>
      </c>
      <c r="BL286" s="32">
        <f t="shared" si="114"/>
        <v>-2.1199273167776811E-3</v>
      </c>
      <c r="BM286" s="32"/>
      <c r="BN286" s="31">
        <v>32781</v>
      </c>
      <c r="BO286" s="38">
        <v>5.3</v>
      </c>
      <c r="BP286" s="38"/>
      <c r="BU286" s="31">
        <v>32781</v>
      </c>
      <c r="BV286" s="6">
        <v>108326</v>
      </c>
      <c r="BW286" s="6">
        <f t="shared" si="115"/>
        <v>249</v>
      </c>
      <c r="BX286" s="35">
        <f t="shared" si="116"/>
        <v>2351</v>
      </c>
      <c r="BY286" s="32">
        <f t="shared" si="117"/>
        <v>2.2184477471101749E-2</v>
      </c>
    </row>
    <row r="287" spans="37:77">
      <c r="AK287" s="31">
        <v>32751</v>
      </c>
      <c r="AL287" s="6">
        <v>186598</v>
      </c>
      <c r="AM287" s="6">
        <f t="shared" si="102"/>
        <v>115</v>
      </c>
      <c r="AN287" s="6">
        <f t="shared" si="103"/>
        <v>1768</v>
      </c>
      <c r="AO287" s="32">
        <f t="shared" si="104"/>
        <v>9.5655467186062104E-3</v>
      </c>
      <c r="AP287" s="32"/>
      <c r="AQ287" s="31">
        <v>32751</v>
      </c>
      <c r="AR287" s="6">
        <v>124166</v>
      </c>
      <c r="AS287" s="6">
        <f t="shared" si="105"/>
        <v>199</v>
      </c>
      <c r="AT287" s="6">
        <f t="shared" si="106"/>
        <v>2041</v>
      </c>
      <c r="AU287" s="32">
        <f t="shared" si="107"/>
        <v>1.6712384851586437E-2</v>
      </c>
      <c r="AV287" s="32"/>
      <c r="AW287" s="31">
        <v>32751</v>
      </c>
      <c r="AX287" s="6">
        <v>66.5</v>
      </c>
      <c r="AY287" s="46">
        <f t="shared" si="101"/>
        <v>0.66541977941885766</v>
      </c>
      <c r="AZ287" s="34"/>
      <c r="BA287" s="31">
        <v>32751</v>
      </c>
      <c r="BB287" s="35">
        <v>117655</v>
      </c>
      <c r="BC287" s="15">
        <f t="shared" si="108"/>
        <v>183</v>
      </c>
      <c r="BD287" s="36">
        <f t="shared" si="109"/>
        <v>2373</v>
      </c>
      <c r="BE287" s="32">
        <f t="shared" si="110"/>
        <v>2.0584306309744838E-2</v>
      </c>
      <c r="BF287" s="72">
        <f t="shared" si="111"/>
        <v>2.0132322273104797E-2</v>
      </c>
      <c r="BG287" s="32"/>
      <c r="BH287" s="31">
        <v>32751</v>
      </c>
      <c r="BI287" s="35">
        <v>6511</v>
      </c>
      <c r="BJ287" s="35">
        <f t="shared" si="112"/>
        <v>16</v>
      </c>
      <c r="BK287" s="35">
        <f t="shared" si="113"/>
        <v>-332</v>
      </c>
      <c r="BL287" s="32">
        <f t="shared" si="114"/>
        <v>-4.8516732427297926E-2</v>
      </c>
      <c r="BM287" s="32"/>
      <c r="BN287" s="31">
        <v>32751</v>
      </c>
      <c r="BO287" s="38">
        <v>5.2</v>
      </c>
      <c r="BP287" s="38"/>
      <c r="BU287" s="31">
        <v>32751</v>
      </c>
      <c r="BV287" s="6">
        <v>108077</v>
      </c>
      <c r="BW287" s="6">
        <f t="shared" si="115"/>
        <v>47</v>
      </c>
      <c r="BX287" s="35">
        <f t="shared" si="116"/>
        <v>2442</v>
      </c>
      <c r="BY287" s="32">
        <f t="shared" si="117"/>
        <v>2.3117338003502574E-2</v>
      </c>
    </row>
    <row r="288" spans="37:77">
      <c r="AK288" s="31">
        <v>32720</v>
      </c>
      <c r="AL288" s="6">
        <v>186483</v>
      </c>
      <c r="AM288" s="6">
        <f t="shared" si="102"/>
        <v>154</v>
      </c>
      <c r="AN288" s="6">
        <f t="shared" si="103"/>
        <v>1754</v>
      </c>
      <c r="AO288" s="32">
        <f t="shared" si="104"/>
        <v>9.4949899582632558E-3</v>
      </c>
      <c r="AP288" s="32"/>
      <c r="AQ288" s="31">
        <v>32720</v>
      </c>
      <c r="AR288" s="6">
        <v>123967</v>
      </c>
      <c r="AS288" s="6">
        <f t="shared" si="105"/>
        <v>-28</v>
      </c>
      <c r="AT288" s="6">
        <f t="shared" si="106"/>
        <v>2302</v>
      </c>
      <c r="AU288" s="32">
        <f t="shared" si="107"/>
        <v>1.8920807134344297E-2</v>
      </c>
      <c r="AV288" s="32"/>
      <c r="AW288" s="31">
        <v>32720</v>
      </c>
      <c r="AX288" s="6">
        <v>66.5</v>
      </c>
      <c r="AY288" s="46">
        <f t="shared" si="101"/>
        <v>0.66476300788811848</v>
      </c>
      <c r="AZ288" s="34"/>
      <c r="BA288" s="31">
        <v>32720</v>
      </c>
      <c r="BB288" s="35">
        <v>117472</v>
      </c>
      <c r="BC288" s="15">
        <f t="shared" si="108"/>
        <v>54</v>
      </c>
      <c r="BD288" s="36">
        <f t="shared" si="109"/>
        <v>2412</v>
      </c>
      <c r="BE288" s="32">
        <f t="shared" si="110"/>
        <v>2.0962975838692888E-2</v>
      </c>
      <c r="BF288" s="72">
        <f t="shared" si="111"/>
        <v>2.1250882595909459E-2</v>
      </c>
      <c r="BG288" s="32"/>
      <c r="BH288" s="31">
        <v>32720</v>
      </c>
      <c r="BI288" s="35">
        <v>6495</v>
      </c>
      <c r="BJ288" s="35">
        <f t="shared" si="112"/>
        <v>-82</v>
      </c>
      <c r="BK288" s="35">
        <f t="shared" si="113"/>
        <v>-110</v>
      </c>
      <c r="BL288" s="32">
        <f t="shared" si="114"/>
        <v>-1.6654049962149919E-2</v>
      </c>
      <c r="BM288" s="32"/>
      <c r="BN288" s="31">
        <v>32720</v>
      </c>
      <c r="BO288" s="38">
        <v>5.2</v>
      </c>
      <c r="BP288" s="38"/>
      <c r="BU288" s="31">
        <v>32720</v>
      </c>
      <c r="BV288" s="6">
        <v>108030</v>
      </c>
      <c r="BW288" s="6">
        <f t="shared" si="115"/>
        <v>39</v>
      </c>
      <c r="BX288" s="35">
        <f t="shared" si="116"/>
        <v>2516</v>
      </c>
      <c r="BY288" s="32">
        <f t="shared" si="117"/>
        <v>2.3845176943344093E-2</v>
      </c>
    </row>
    <row r="289" spans="37:77">
      <c r="AK289" s="31">
        <v>32689</v>
      </c>
      <c r="AL289" s="6">
        <v>186329</v>
      </c>
      <c r="AM289" s="6">
        <f t="shared" si="102"/>
        <v>148</v>
      </c>
      <c r="AN289" s="6">
        <f t="shared" si="103"/>
        <v>1767</v>
      </c>
      <c r="AO289" s="32">
        <f t="shared" si="104"/>
        <v>9.5740184870125589E-3</v>
      </c>
      <c r="AP289" s="32"/>
      <c r="AQ289" s="31">
        <v>32689</v>
      </c>
      <c r="AR289" s="6">
        <v>123995</v>
      </c>
      <c r="AS289" s="6">
        <f t="shared" si="105"/>
        <v>521</v>
      </c>
      <c r="AT289" s="6">
        <f t="shared" si="106"/>
        <v>2522</v>
      </c>
      <c r="AU289" s="32">
        <f t="shared" si="107"/>
        <v>2.0761815382842386E-2</v>
      </c>
      <c r="AV289" s="32"/>
      <c r="AW289" s="31">
        <v>32689</v>
      </c>
      <c r="AX289" s="6">
        <v>66.5</v>
      </c>
      <c r="AY289" s="46">
        <f t="shared" si="101"/>
        <v>0.66546270306822874</v>
      </c>
      <c r="AZ289" s="34"/>
      <c r="BA289" s="31">
        <v>32689</v>
      </c>
      <c r="BB289" s="35">
        <v>117418</v>
      </c>
      <c r="BC289" s="15">
        <f t="shared" si="108"/>
        <v>319</v>
      </c>
      <c r="BD289" s="36">
        <f t="shared" si="109"/>
        <v>2491</v>
      </c>
      <c r="BE289" s="32">
        <f t="shared" si="110"/>
        <v>2.1674628242275507E-2</v>
      </c>
      <c r="BF289" s="72">
        <f t="shared" si="111"/>
        <v>2.2779833230950119E-2</v>
      </c>
      <c r="BG289" s="32"/>
      <c r="BH289" s="31">
        <v>32689</v>
      </c>
      <c r="BI289" s="35">
        <v>6577</v>
      </c>
      <c r="BJ289" s="35">
        <f t="shared" si="112"/>
        <v>202</v>
      </c>
      <c r="BK289" s="35">
        <f t="shared" si="113"/>
        <v>31</v>
      </c>
      <c r="BL289" s="32">
        <f t="shared" si="114"/>
        <v>4.7357164680721375E-3</v>
      </c>
      <c r="BM289" s="32"/>
      <c r="BN289" s="31">
        <v>32689</v>
      </c>
      <c r="BO289" s="38">
        <v>5.3</v>
      </c>
      <c r="BP289" s="38"/>
      <c r="BU289" s="31">
        <v>32689</v>
      </c>
      <c r="BV289" s="6">
        <v>107991</v>
      </c>
      <c r="BW289" s="6">
        <f t="shared" si="115"/>
        <v>117</v>
      </c>
      <c r="BX289" s="35">
        <f t="shared" si="116"/>
        <v>2700</v>
      </c>
      <c r="BY289" s="32">
        <f t="shared" si="117"/>
        <v>2.5643217369005988E-2</v>
      </c>
    </row>
    <row r="290" spans="37:77">
      <c r="AK290" s="31">
        <v>32659</v>
      </c>
      <c r="AL290" s="6">
        <v>186181</v>
      </c>
      <c r="AM290" s="6">
        <f t="shared" si="102"/>
        <v>157</v>
      </c>
      <c r="AN290" s="6">
        <f t="shared" si="103"/>
        <v>1807</v>
      </c>
      <c r="AO290" s="32">
        <f t="shared" si="104"/>
        <v>9.8007311226093741E-3</v>
      </c>
      <c r="AP290" s="32"/>
      <c r="AQ290" s="31">
        <v>32659</v>
      </c>
      <c r="AR290" s="6">
        <v>123474</v>
      </c>
      <c r="AS290" s="6">
        <f t="shared" si="105"/>
        <v>-91</v>
      </c>
      <c r="AT290" s="6">
        <f t="shared" si="106"/>
        <v>2403</v>
      </c>
      <c r="AU290" s="32">
        <f t="shared" si="107"/>
        <v>1.98478578685235E-2</v>
      </c>
      <c r="AV290" s="32"/>
      <c r="AW290" s="31">
        <v>32659</v>
      </c>
      <c r="AX290" s="6">
        <v>66.3</v>
      </c>
      <c r="AY290" s="46">
        <f t="shared" si="101"/>
        <v>0.66319334411137554</v>
      </c>
      <c r="AZ290" s="34"/>
      <c r="BA290" s="31">
        <v>32659</v>
      </c>
      <c r="BB290" s="35">
        <v>117099</v>
      </c>
      <c r="BC290" s="15">
        <f t="shared" si="108"/>
        <v>2</v>
      </c>
      <c r="BD290" s="36">
        <f t="shared" si="109"/>
        <v>2807</v>
      </c>
      <c r="BE290" s="32">
        <f t="shared" si="110"/>
        <v>2.45598992055438E-2</v>
      </c>
      <c r="BF290" s="72">
        <f t="shared" si="111"/>
        <v>2.0542574787324575E-2</v>
      </c>
      <c r="BG290" s="32"/>
      <c r="BH290" s="31">
        <v>32659</v>
      </c>
      <c r="BI290" s="35">
        <v>6375</v>
      </c>
      <c r="BJ290" s="35">
        <f t="shared" si="112"/>
        <v>-93</v>
      </c>
      <c r="BK290" s="35">
        <f t="shared" si="113"/>
        <v>-404</v>
      </c>
      <c r="BL290" s="32">
        <f t="shared" si="114"/>
        <v>-5.9595810591532627E-2</v>
      </c>
      <c r="BM290" s="32"/>
      <c r="BN290" s="31">
        <v>32659</v>
      </c>
      <c r="BO290" s="38">
        <v>5.2</v>
      </c>
      <c r="BP290" s="38"/>
      <c r="BU290" s="31">
        <v>32659</v>
      </c>
      <c r="BV290" s="6">
        <v>107874</v>
      </c>
      <c r="BW290" s="6">
        <f t="shared" si="115"/>
        <v>118</v>
      </c>
      <c r="BX290" s="35">
        <f t="shared" si="116"/>
        <v>2946</v>
      </c>
      <c r="BY290" s="32">
        <f t="shared" si="117"/>
        <v>2.8076395242451868E-2</v>
      </c>
    </row>
    <row r="291" spans="37:77">
      <c r="AK291" s="31">
        <v>32628</v>
      </c>
      <c r="AL291" s="6">
        <v>186024</v>
      </c>
      <c r="AM291" s="6">
        <f t="shared" si="102"/>
        <v>127</v>
      </c>
      <c r="AN291" s="6">
        <f t="shared" si="103"/>
        <v>1792</v>
      </c>
      <c r="AO291" s="32">
        <f t="shared" si="104"/>
        <v>9.7268661253202549E-3</v>
      </c>
      <c r="AP291" s="32"/>
      <c r="AQ291" s="31">
        <v>32628</v>
      </c>
      <c r="AR291" s="6">
        <v>123565</v>
      </c>
      <c r="AS291" s="6">
        <f t="shared" si="105"/>
        <v>338</v>
      </c>
      <c r="AT291" s="6">
        <f t="shared" si="106"/>
        <v>2314</v>
      </c>
      <c r="AU291" s="32">
        <f t="shared" si="107"/>
        <v>1.9084378685536585E-2</v>
      </c>
      <c r="AV291" s="32"/>
      <c r="AW291" s="31">
        <v>32628</v>
      </c>
      <c r="AX291" s="6">
        <v>66.400000000000006</v>
      </c>
      <c r="AY291" s="46">
        <f t="shared" si="101"/>
        <v>0.6642422483120457</v>
      </c>
      <c r="AZ291" s="34"/>
      <c r="BA291" s="31">
        <v>32628</v>
      </c>
      <c r="BB291" s="35">
        <v>117097</v>
      </c>
      <c r="BC291" s="15">
        <f t="shared" si="108"/>
        <v>75</v>
      </c>
      <c r="BD291" s="36">
        <f t="shared" si="109"/>
        <v>2447</v>
      </c>
      <c r="BE291" s="32">
        <f t="shared" si="110"/>
        <v>2.1343218491059801E-2</v>
      </c>
      <c r="BF291" s="72">
        <f t="shared" si="111"/>
        <v>2.3445103350759111E-2</v>
      </c>
      <c r="BG291" s="32"/>
      <c r="BH291" s="31">
        <v>32628</v>
      </c>
      <c r="BI291" s="35">
        <v>6468</v>
      </c>
      <c r="BJ291" s="35">
        <f t="shared" si="112"/>
        <v>263</v>
      </c>
      <c r="BK291" s="35">
        <f t="shared" si="113"/>
        <v>-133</v>
      </c>
      <c r="BL291" s="32">
        <f t="shared" si="114"/>
        <v>-2.0148462354188768E-2</v>
      </c>
      <c r="BM291" s="32"/>
      <c r="BN291" s="31">
        <v>32628</v>
      </c>
      <c r="BO291" s="38">
        <v>5.2</v>
      </c>
      <c r="BP291" s="38"/>
      <c r="BU291" s="31">
        <v>32628</v>
      </c>
      <c r="BV291" s="6">
        <v>107756</v>
      </c>
      <c r="BW291" s="6">
        <f t="shared" si="115"/>
        <v>173</v>
      </c>
      <c r="BX291" s="35">
        <f t="shared" si="116"/>
        <v>3055</v>
      </c>
      <c r="BY291" s="32">
        <f t="shared" si="117"/>
        <v>2.9178326854566894E-2</v>
      </c>
    </row>
    <row r="292" spans="37:77">
      <c r="AK292" s="31">
        <v>32598</v>
      </c>
      <c r="AL292" s="6">
        <v>185897</v>
      </c>
      <c r="AM292" s="6">
        <f t="shared" si="102"/>
        <v>120</v>
      </c>
      <c r="AN292" s="6">
        <f t="shared" si="103"/>
        <v>1786</v>
      </c>
      <c r="AO292" s="32">
        <f t="shared" si="104"/>
        <v>9.70066970468908E-3</v>
      </c>
      <c r="AP292" s="32"/>
      <c r="AQ292" s="31">
        <v>32598</v>
      </c>
      <c r="AR292" s="6">
        <v>123227</v>
      </c>
      <c r="AS292" s="6">
        <f t="shared" si="105"/>
        <v>92</v>
      </c>
      <c r="AT292" s="6">
        <f t="shared" si="106"/>
        <v>2314</v>
      </c>
      <c r="AU292" s="32">
        <f t="shared" si="107"/>
        <v>1.91377271261155E-2</v>
      </c>
      <c r="AV292" s="32"/>
      <c r="AW292" s="31">
        <v>32598</v>
      </c>
      <c r="AX292" s="6">
        <v>66.3</v>
      </c>
      <c r="AY292" s="46">
        <f t="shared" si="101"/>
        <v>0.66287783019629154</v>
      </c>
      <c r="AZ292" s="34"/>
      <c r="BA292" s="31">
        <v>32598</v>
      </c>
      <c r="BB292" s="35">
        <v>117022</v>
      </c>
      <c r="BC292" s="15">
        <f t="shared" si="108"/>
        <v>246</v>
      </c>
      <c r="BD292" s="36">
        <f t="shared" si="109"/>
        <v>2985</v>
      </c>
      <c r="BE292" s="32">
        <f t="shared" si="110"/>
        <v>2.6175714899550062E-2</v>
      </c>
      <c r="BF292" s="72">
        <f t="shared" si="111"/>
        <v>2.4886830593534914E-2</v>
      </c>
      <c r="BG292" s="32"/>
      <c r="BH292" s="31">
        <v>32598</v>
      </c>
      <c r="BI292" s="35">
        <v>6205</v>
      </c>
      <c r="BJ292" s="35">
        <f t="shared" si="112"/>
        <v>-154</v>
      </c>
      <c r="BK292" s="35">
        <f t="shared" si="113"/>
        <v>-671</v>
      </c>
      <c r="BL292" s="32">
        <f t="shared" si="114"/>
        <v>-9.7585805700988959E-2</v>
      </c>
      <c r="BM292" s="32"/>
      <c r="BN292" s="31">
        <v>32598</v>
      </c>
      <c r="BO292" s="38">
        <v>5</v>
      </c>
      <c r="BP292" s="38"/>
      <c r="BU292" s="31">
        <v>32598</v>
      </c>
      <c r="BV292" s="6">
        <v>107583</v>
      </c>
      <c r="BW292" s="6">
        <f t="shared" si="115"/>
        <v>192</v>
      </c>
      <c r="BX292" s="35">
        <f t="shared" si="116"/>
        <v>3127</v>
      </c>
      <c r="BY292" s="32">
        <f t="shared" si="117"/>
        <v>2.9936049628551675E-2</v>
      </c>
    </row>
    <row r="293" spans="37:77">
      <c r="AK293" s="31">
        <v>32567</v>
      </c>
      <c r="AL293" s="6">
        <v>185777</v>
      </c>
      <c r="AM293" s="6">
        <f t="shared" si="102"/>
        <v>133</v>
      </c>
      <c r="AN293" s="6">
        <f t="shared" si="103"/>
        <v>1808</v>
      </c>
      <c r="AO293" s="32">
        <f t="shared" si="104"/>
        <v>9.8277427175230692E-3</v>
      </c>
      <c r="AP293" s="32"/>
      <c r="AQ293" s="31">
        <v>32567</v>
      </c>
      <c r="AR293" s="6">
        <v>123135</v>
      </c>
      <c r="AS293" s="6">
        <f t="shared" si="105"/>
        <v>-255</v>
      </c>
      <c r="AT293" s="6">
        <f t="shared" si="106"/>
        <v>1979</v>
      </c>
      <c r="AU293" s="32">
        <f t="shared" si="107"/>
        <v>1.6334312786820293E-2</v>
      </c>
      <c r="AV293" s="32"/>
      <c r="AW293" s="31">
        <v>32567</v>
      </c>
      <c r="AX293" s="6">
        <v>66.3</v>
      </c>
      <c r="AY293" s="46">
        <f t="shared" si="101"/>
        <v>0.66281078927962023</v>
      </c>
      <c r="AZ293" s="34"/>
      <c r="BA293" s="31">
        <v>32567</v>
      </c>
      <c r="BB293" s="35">
        <v>116776</v>
      </c>
      <c r="BC293" s="15">
        <f t="shared" si="108"/>
        <v>68</v>
      </c>
      <c r="BD293" s="36">
        <f t="shared" si="109"/>
        <v>2549</v>
      </c>
      <c r="BE293" s="32">
        <f t="shared" si="110"/>
        <v>2.2315214441419373E-2</v>
      </c>
      <c r="BF293" s="72">
        <f t="shared" si="111"/>
        <v>2.4505081986342381E-2</v>
      </c>
      <c r="BG293" s="32"/>
      <c r="BH293" s="31">
        <v>32567</v>
      </c>
      <c r="BI293" s="35">
        <v>6359</v>
      </c>
      <c r="BJ293" s="35">
        <f t="shared" si="112"/>
        <v>-323</v>
      </c>
      <c r="BK293" s="35">
        <f t="shared" si="113"/>
        <v>-570</v>
      </c>
      <c r="BL293" s="32">
        <f t="shared" si="114"/>
        <v>-8.2262952807042877E-2</v>
      </c>
      <c r="BM293" s="32"/>
      <c r="BN293" s="31">
        <v>32567</v>
      </c>
      <c r="BO293" s="38">
        <v>5.2</v>
      </c>
      <c r="BP293" s="38"/>
      <c r="BU293" s="31">
        <v>32567</v>
      </c>
      <c r="BV293" s="6">
        <v>107391</v>
      </c>
      <c r="BW293" s="6">
        <f t="shared" si="115"/>
        <v>258</v>
      </c>
      <c r="BX293" s="35">
        <f t="shared" si="116"/>
        <v>3211</v>
      </c>
      <c r="BY293" s="32">
        <f t="shared" si="117"/>
        <v>3.0821654828181888E-2</v>
      </c>
    </row>
    <row r="294" spans="37:77">
      <c r="AK294" s="31">
        <v>32539</v>
      </c>
      <c r="AL294" s="6">
        <v>185644</v>
      </c>
      <c r="AM294" s="6">
        <f t="shared" si="102"/>
        <v>242</v>
      </c>
      <c r="AN294" s="6">
        <f t="shared" si="103"/>
        <v>1822</v>
      </c>
      <c r="AO294" s="32">
        <f t="shared" si="104"/>
        <v>9.9117624658637826E-3</v>
      </c>
      <c r="AP294" s="32"/>
      <c r="AQ294" s="31">
        <v>32539</v>
      </c>
      <c r="AR294" s="6">
        <v>123390</v>
      </c>
      <c r="AS294" s="6">
        <f t="shared" si="105"/>
        <v>768</v>
      </c>
      <c r="AT294" s="6">
        <f t="shared" si="106"/>
        <v>2421</v>
      </c>
      <c r="AU294" s="32">
        <f t="shared" si="107"/>
        <v>2.0013391860724594E-2</v>
      </c>
      <c r="AV294" s="32"/>
      <c r="AW294" s="31">
        <v>32539</v>
      </c>
      <c r="AX294" s="6">
        <v>66.5</v>
      </c>
      <c r="AY294" s="46">
        <f t="shared" si="101"/>
        <v>0.66465924026631618</v>
      </c>
      <c r="AZ294" s="34"/>
      <c r="BA294" s="31">
        <v>32539</v>
      </c>
      <c r="BB294" s="35">
        <v>116708</v>
      </c>
      <c r="BC294" s="15">
        <f t="shared" si="108"/>
        <v>604</v>
      </c>
      <c r="BD294" s="36">
        <f t="shared" si="109"/>
        <v>2692</v>
      </c>
      <c r="BE294" s="32">
        <f t="shared" si="110"/>
        <v>2.3610721302273374E-2</v>
      </c>
      <c r="BF294" s="72">
        <f t="shared" si="111"/>
        <v>2.5608502522018961E-2</v>
      </c>
      <c r="BG294" s="32"/>
      <c r="BH294" s="31">
        <v>32539</v>
      </c>
      <c r="BI294" s="35">
        <v>6682</v>
      </c>
      <c r="BJ294" s="35">
        <f t="shared" si="112"/>
        <v>164</v>
      </c>
      <c r="BK294" s="35">
        <f t="shared" si="113"/>
        <v>-271</v>
      </c>
      <c r="BL294" s="32">
        <f t="shared" si="114"/>
        <v>-3.8975981590680275E-2</v>
      </c>
      <c r="BM294" s="32"/>
      <c r="BN294" s="31">
        <v>32539</v>
      </c>
      <c r="BO294" s="38">
        <v>5.4</v>
      </c>
      <c r="BP294" s="38"/>
      <c r="BU294" s="31">
        <v>32539</v>
      </c>
      <c r="BV294" s="6">
        <v>107133</v>
      </c>
      <c r="BW294" s="6">
        <f t="shared" si="115"/>
        <v>262</v>
      </c>
      <c r="BX294" s="35">
        <f t="shared" si="116"/>
        <v>3405</v>
      </c>
      <c r="BY294" s="32">
        <f t="shared" si="117"/>
        <v>3.2826237852845885E-2</v>
      </c>
    </row>
    <row r="295" spans="37:77">
      <c r="AK295" s="31">
        <v>32508</v>
      </c>
      <c r="AL295" s="6">
        <v>185402</v>
      </c>
      <c r="AM295" s="6">
        <f t="shared" si="102"/>
        <v>158</v>
      </c>
      <c r="AN295" s="6">
        <f t="shared" si="103"/>
        <v>1782</v>
      </c>
      <c r="AO295" s="32">
        <f t="shared" si="104"/>
        <v>9.7048251824420895E-3</v>
      </c>
      <c r="AP295" s="32"/>
      <c r="AQ295" s="31">
        <v>32508</v>
      </c>
      <c r="AR295" s="6">
        <v>122622</v>
      </c>
      <c r="AS295" s="6">
        <f t="shared" si="105"/>
        <v>-15</v>
      </c>
      <c r="AT295" s="6">
        <f t="shared" si="106"/>
        <v>1893</v>
      </c>
      <c r="AU295" s="32">
        <f t="shared" si="107"/>
        <v>1.5679745545809309E-2</v>
      </c>
      <c r="AV295" s="32"/>
      <c r="AW295" s="31">
        <v>32508</v>
      </c>
      <c r="AX295" s="6">
        <v>66.099999999999994</v>
      </c>
      <c r="AY295" s="46">
        <f t="shared" si="101"/>
        <v>0.66138445108467003</v>
      </c>
      <c r="AZ295" s="34"/>
      <c r="BA295" s="31">
        <v>32508</v>
      </c>
      <c r="BB295" s="35">
        <v>116104</v>
      </c>
      <c r="BC295" s="15">
        <f t="shared" si="108"/>
        <v>4</v>
      </c>
      <c r="BD295" s="36">
        <f t="shared" si="109"/>
        <v>2311</v>
      </c>
      <c r="BE295" s="32">
        <f t="shared" si="110"/>
        <v>2.0308806341339025E-2</v>
      </c>
      <c r="BF295" s="72">
        <f t="shared" si="111"/>
        <v>2.3994624252961283E-2</v>
      </c>
      <c r="BG295" s="32"/>
      <c r="BH295" s="31">
        <v>32508</v>
      </c>
      <c r="BI295" s="35">
        <v>6518</v>
      </c>
      <c r="BJ295" s="35">
        <f t="shared" si="112"/>
        <v>-19</v>
      </c>
      <c r="BK295" s="35">
        <f t="shared" si="113"/>
        <v>-418</v>
      </c>
      <c r="BL295" s="32">
        <f t="shared" si="114"/>
        <v>-6.0265282583621738E-2</v>
      </c>
      <c r="BM295" s="32"/>
      <c r="BN295" s="31">
        <v>32508</v>
      </c>
      <c r="BO295" s="38">
        <v>5.3</v>
      </c>
      <c r="BP295" s="38"/>
      <c r="BU295" s="31">
        <v>32508</v>
      </c>
      <c r="BV295" s="6">
        <v>106871</v>
      </c>
      <c r="BW295" s="6">
        <f t="shared" si="115"/>
        <v>289</v>
      </c>
      <c r="BX295" s="35">
        <f t="shared" si="116"/>
        <v>3237</v>
      </c>
      <c r="BY295" s="32">
        <f t="shared" si="117"/>
        <v>3.1234922901750339E-2</v>
      </c>
    </row>
    <row r="296" spans="37:77">
      <c r="AK296" s="31">
        <v>32477</v>
      </c>
      <c r="AL296" s="6">
        <v>185244</v>
      </c>
      <c r="AM296" s="6">
        <f t="shared" si="102"/>
        <v>130</v>
      </c>
      <c r="AN296" s="6">
        <f t="shared" si="103"/>
        <v>1774</v>
      </c>
      <c r="AO296" s="32">
        <f t="shared" si="104"/>
        <v>9.6691557202812639E-3</v>
      </c>
      <c r="AP296" s="32"/>
      <c r="AQ296" s="31">
        <v>32477</v>
      </c>
      <c r="AR296" s="6">
        <v>122637</v>
      </c>
      <c r="AS296" s="6">
        <f t="shared" si="105"/>
        <v>431</v>
      </c>
      <c r="AT296" s="6">
        <f t="shared" si="106"/>
        <v>2097</v>
      </c>
      <c r="AU296" s="32">
        <f t="shared" si="107"/>
        <v>1.7396714783474376E-2</v>
      </c>
      <c r="AV296" s="32"/>
      <c r="AW296" s="31">
        <v>32477</v>
      </c>
      <c r="AX296" s="6">
        <v>66.2</v>
      </c>
      <c r="AY296" s="46">
        <f t="shared" si="101"/>
        <v>0.6620295394182808</v>
      </c>
      <c r="AZ296" s="34"/>
      <c r="BA296" s="31">
        <v>32477</v>
      </c>
      <c r="BB296" s="35">
        <v>116100</v>
      </c>
      <c r="BC296" s="15">
        <f t="shared" si="108"/>
        <v>462</v>
      </c>
      <c r="BD296" s="36">
        <f t="shared" si="109"/>
        <v>2595</v>
      </c>
      <c r="BE296" s="32">
        <f t="shared" si="110"/>
        <v>2.2862428967886927E-2</v>
      </c>
      <c r="BF296" s="72">
        <f t="shared" si="111"/>
        <v>2.5144724327799572E-2</v>
      </c>
      <c r="BG296" s="32"/>
      <c r="BH296" s="31">
        <v>32477</v>
      </c>
      <c r="BI296" s="35">
        <v>6537</v>
      </c>
      <c r="BJ296" s="35">
        <f t="shared" si="112"/>
        <v>-31</v>
      </c>
      <c r="BK296" s="35">
        <f t="shared" si="113"/>
        <v>-498</v>
      </c>
      <c r="BL296" s="32">
        <f t="shared" si="114"/>
        <v>-7.0788912579957342E-2</v>
      </c>
      <c r="BM296" s="32"/>
      <c r="BN296" s="31">
        <v>32477</v>
      </c>
      <c r="BO296" s="38">
        <v>5.3</v>
      </c>
      <c r="BP296" s="38"/>
      <c r="BU296" s="31">
        <v>32477</v>
      </c>
      <c r="BV296" s="6">
        <v>106582</v>
      </c>
      <c r="BW296" s="6">
        <f t="shared" si="115"/>
        <v>339</v>
      </c>
      <c r="BX296" s="35">
        <f t="shared" si="116"/>
        <v>3242</v>
      </c>
      <c r="BY296" s="32">
        <f t="shared" si="117"/>
        <v>3.1372169537449146E-2</v>
      </c>
    </row>
    <row r="297" spans="37:77">
      <c r="AK297" s="31">
        <v>32447</v>
      </c>
      <c r="AL297" s="6">
        <v>185114</v>
      </c>
      <c r="AM297" s="6">
        <f t="shared" si="102"/>
        <v>152</v>
      </c>
      <c r="AN297" s="6">
        <f t="shared" si="103"/>
        <v>1803</v>
      </c>
      <c r="AO297" s="32">
        <f t="shared" si="104"/>
        <v>9.8357436269509435E-3</v>
      </c>
      <c r="AP297" s="32"/>
      <c r="AQ297" s="31">
        <v>32447</v>
      </c>
      <c r="AR297" s="6">
        <v>122206</v>
      </c>
      <c r="AS297" s="6">
        <f t="shared" si="105"/>
        <v>246</v>
      </c>
      <c r="AT297" s="6">
        <f t="shared" si="106"/>
        <v>1697</v>
      </c>
      <c r="AU297" s="32">
        <f t="shared" si="107"/>
        <v>1.4081935789028277E-2</v>
      </c>
      <c r="AV297" s="32"/>
      <c r="AW297" s="31">
        <v>32447</v>
      </c>
      <c r="AX297" s="6">
        <v>66</v>
      </c>
      <c r="AY297" s="46">
        <f t="shared" si="101"/>
        <v>0.6601661678749311</v>
      </c>
      <c r="AZ297" s="34"/>
      <c r="BA297" s="31">
        <v>32447</v>
      </c>
      <c r="BB297" s="35">
        <v>115638</v>
      </c>
      <c r="BC297" s="15">
        <f t="shared" si="108"/>
        <v>282</v>
      </c>
      <c r="BD297" s="36">
        <f t="shared" si="109"/>
        <v>2356</v>
      </c>
      <c r="BE297" s="32">
        <f t="shared" si="110"/>
        <v>2.0797655408626214E-2</v>
      </c>
      <c r="BF297" s="72">
        <f t="shared" si="111"/>
        <v>2.4042239962980272E-2</v>
      </c>
      <c r="BG297" s="32"/>
      <c r="BH297" s="31">
        <v>32447</v>
      </c>
      <c r="BI297" s="35">
        <v>6568</v>
      </c>
      <c r="BJ297" s="35">
        <f t="shared" si="112"/>
        <v>-36</v>
      </c>
      <c r="BK297" s="35">
        <f t="shared" si="113"/>
        <v>-659</v>
      </c>
      <c r="BL297" s="32">
        <f t="shared" si="114"/>
        <v>-9.1185830911858279E-2</v>
      </c>
      <c r="BM297" s="32"/>
      <c r="BN297" s="31">
        <v>32447</v>
      </c>
      <c r="BO297" s="38">
        <v>5.4</v>
      </c>
      <c r="BP297" s="38"/>
      <c r="BU297" s="31">
        <v>32447</v>
      </c>
      <c r="BV297" s="6">
        <v>106243</v>
      </c>
      <c r="BW297" s="6">
        <f t="shared" si="115"/>
        <v>268</v>
      </c>
      <c r="BX297" s="35">
        <f t="shared" si="116"/>
        <v>3134</v>
      </c>
      <c r="BY297" s="32">
        <f t="shared" si="117"/>
        <v>3.0395018863532686E-2</v>
      </c>
    </row>
    <row r="298" spans="37:77">
      <c r="AK298" s="31">
        <v>32416</v>
      </c>
      <c r="AL298" s="6">
        <v>184962</v>
      </c>
      <c r="AM298" s="6">
        <f t="shared" si="102"/>
        <v>132</v>
      </c>
      <c r="AN298" s="6">
        <f t="shared" si="103"/>
        <v>1801</v>
      </c>
      <c r="AO298" s="32">
        <f t="shared" si="104"/>
        <v>9.8328792701503076E-3</v>
      </c>
      <c r="AP298" s="32"/>
      <c r="AQ298" s="31">
        <v>32416</v>
      </c>
      <c r="AR298" s="6">
        <v>121960</v>
      </c>
      <c r="AS298" s="6">
        <f t="shared" si="105"/>
        <v>-165</v>
      </c>
      <c r="AT298" s="6">
        <f t="shared" si="106"/>
        <v>1949</v>
      </c>
      <c r="AU298" s="32">
        <f t="shared" si="107"/>
        <v>1.6240177983684934E-2</v>
      </c>
      <c r="AV298" s="32"/>
      <c r="AW298" s="31">
        <v>32416</v>
      </c>
      <c r="AX298" s="6">
        <v>65.900000000000006</v>
      </c>
      <c r="AY298" s="46">
        <f t="shared" si="101"/>
        <v>0.65937868318897941</v>
      </c>
      <c r="AZ298" s="34"/>
      <c r="BA298" s="31">
        <v>32416</v>
      </c>
      <c r="BB298" s="35">
        <v>115356</v>
      </c>
      <c r="BC298" s="15">
        <f t="shared" si="108"/>
        <v>74</v>
      </c>
      <c r="BD298" s="36">
        <f t="shared" si="109"/>
        <v>2447</v>
      </c>
      <c r="BE298" s="32">
        <f t="shared" si="110"/>
        <v>2.1672320187053229E-2</v>
      </c>
      <c r="BF298" s="72">
        <f t="shared" si="111"/>
        <v>2.3662612380395798E-2</v>
      </c>
      <c r="BG298" s="32"/>
      <c r="BH298" s="31">
        <v>32416</v>
      </c>
      <c r="BI298" s="35">
        <v>6604</v>
      </c>
      <c r="BJ298" s="35">
        <f t="shared" si="112"/>
        <v>-239</v>
      </c>
      <c r="BK298" s="35">
        <f t="shared" si="113"/>
        <v>-498</v>
      </c>
      <c r="BL298" s="32">
        <f t="shared" si="114"/>
        <v>-7.0121092649957806E-2</v>
      </c>
      <c r="BM298" s="32"/>
      <c r="BN298" s="31">
        <v>32416</v>
      </c>
      <c r="BO298" s="38">
        <v>5.4</v>
      </c>
      <c r="BP298" s="38"/>
      <c r="BU298" s="31">
        <v>32416</v>
      </c>
      <c r="BV298" s="6">
        <v>105975</v>
      </c>
      <c r="BW298" s="6">
        <f t="shared" si="115"/>
        <v>340</v>
      </c>
      <c r="BX298" s="35">
        <f t="shared" si="116"/>
        <v>3358</v>
      </c>
      <c r="BY298" s="32">
        <f t="shared" si="117"/>
        <v>3.2723622791545282E-2</v>
      </c>
    </row>
    <row r="299" spans="37:77">
      <c r="AK299" s="31">
        <v>32386</v>
      </c>
      <c r="AL299" s="6">
        <v>184830</v>
      </c>
      <c r="AM299" s="6">
        <f t="shared" si="102"/>
        <v>101</v>
      </c>
      <c r="AN299" s="6">
        <f t="shared" si="103"/>
        <v>1828</v>
      </c>
      <c r="AO299" s="32">
        <f t="shared" si="104"/>
        <v>9.9889618692692306E-3</v>
      </c>
      <c r="AP299" s="32"/>
      <c r="AQ299" s="31">
        <v>32386</v>
      </c>
      <c r="AR299" s="6">
        <v>122125</v>
      </c>
      <c r="AS299" s="6">
        <f t="shared" si="105"/>
        <v>460</v>
      </c>
      <c r="AT299" s="6">
        <f t="shared" si="106"/>
        <v>1807</v>
      </c>
      <c r="AU299" s="32">
        <f t="shared" si="107"/>
        <v>1.5018534217656532E-2</v>
      </c>
      <c r="AV299" s="32"/>
      <c r="AW299" s="31">
        <v>32386</v>
      </c>
      <c r="AX299" s="6">
        <v>66.099999999999994</v>
      </c>
      <c r="AY299" s="46">
        <f t="shared" si="101"/>
        <v>0.66074230373857057</v>
      </c>
      <c r="AZ299" s="34"/>
      <c r="BA299" s="31">
        <v>32386</v>
      </c>
      <c r="BB299" s="35">
        <v>115282</v>
      </c>
      <c r="BC299" s="15">
        <f t="shared" si="108"/>
        <v>222</v>
      </c>
      <c r="BD299" s="36">
        <f t="shared" si="109"/>
        <v>2225</v>
      </c>
      <c r="BE299" s="32">
        <f t="shared" si="110"/>
        <v>1.9680338236464756E-2</v>
      </c>
      <c r="BF299" s="72">
        <f t="shared" si="111"/>
        <v>2.3665556565398704E-2</v>
      </c>
      <c r="BG299" s="32"/>
      <c r="BH299" s="31">
        <v>32386</v>
      </c>
      <c r="BI299" s="35">
        <v>6843</v>
      </c>
      <c r="BJ299" s="35">
        <f t="shared" si="112"/>
        <v>238</v>
      </c>
      <c r="BK299" s="35">
        <f t="shared" si="113"/>
        <v>-418</v>
      </c>
      <c r="BL299" s="32">
        <f t="shared" si="114"/>
        <v>-5.7567828122848108E-2</v>
      </c>
      <c r="BM299" s="32"/>
      <c r="BN299" s="31">
        <v>32386</v>
      </c>
      <c r="BO299" s="38">
        <v>5.6</v>
      </c>
      <c r="BP299" s="38"/>
      <c r="BU299" s="31">
        <v>32386</v>
      </c>
      <c r="BV299" s="6">
        <v>105635</v>
      </c>
      <c r="BW299" s="6">
        <f t="shared" si="115"/>
        <v>121</v>
      </c>
      <c r="BX299" s="35">
        <f t="shared" si="116"/>
        <v>3247</v>
      </c>
      <c r="BY299" s="32">
        <f t="shared" si="117"/>
        <v>3.1712700707114072E-2</v>
      </c>
    </row>
    <row r="300" spans="37:77">
      <c r="AK300" s="31">
        <v>32355</v>
      </c>
      <c r="AL300" s="6">
        <v>184729</v>
      </c>
      <c r="AM300" s="6">
        <f t="shared" si="102"/>
        <v>167</v>
      </c>
      <c r="AN300" s="6">
        <f t="shared" si="103"/>
        <v>1844</v>
      </c>
      <c r="AO300" s="32">
        <f t="shared" si="104"/>
        <v>1.0082838942504946E-2</v>
      </c>
      <c r="AP300" s="32"/>
      <c r="AQ300" s="31">
        <v>32355</v>
      </c>
      <c r="AR300" s="6">
        <v>121665</v>
      </c>
      <c r="AS300" s="6">
        <f t="shared" si="105"/>
        <v>192</v>
      </c>
      <c r="AT300" s="6">
        <f t="shared" si="106"/>
        <v>1763</v>
      </c>
      <c r="AU300" s="32">
        <f t="shared" si="107"/>
        <v>1.4703674667645217E-2</v>
      </c>
      <c r="AV300" s="32"/>
      <c r="AW300" s="31">
        <v>32355</v>
      </c>
      <c r="AX300" s="6">
        <v>65.900000000000006</v>
      </c>
      <c r="AY300" s="46">
        <f t="shared" si="101"/>
        <v>0.65861342831932179</v>
      </c>
      <c r="AZ300" s="34"/>
      <c r="BA300" s="31">
        <v>32355</v>
      </c>
      <c r="BB300" s="35">
        <v>115060</v>
      </c>
      <c r="BC300" s="15">
        <f t="shared" si="108"/>
        <v>133</v>
      </c>
      <c r="BD300" s="36">
        <f t="shared" si="109"/>
        <v>2426</v>
      </c>
      <c r="BE300" s="32">
        <f t="shared" si="110"/>
        <v>2.1538789353126031E-2</v>
      </c>
      <c r="BF300" s="72">
        <f t="shared" si="111"/>
        <v>2.3627968576936387E-2</v>
      </c>
      <c r="BG300" s="32"/>
      <c r="BH300" s="31">
        <v>32355</v>
      </c>
      <c r="BI300" s="35">
        <v>6605</v>
      </c>
      <c r="BJ300" s="35">
        <f t="shared" si="112"/>
        <v>59</v>
      </c>
      <c r="BK300" s="35">
        <f t="shared" si="113"/>
        <v>-663</v>
      </c>
      <c r="BL300" s="32">
        <f t="shared" si="114"/>
        <v>-9.1221794166208015E-2</v>
      </c>
      <c r="BM300" s="32"/>
      <c r="BN300" s="31">
        <v>32355</v>
      </c>
      <c r="BO300" s="38">
        <v>5.4</v>
      </c>
      <c r="BP300" s="38"/>
      <c r="BU300" s="31">
        <v>32355</v>
      </c>
      <c r="BV300" s="6">
        <v>105514</v>
      </c>
      <c r="BW300" s="6">
        <f t="shared" si="115"/>
        <v>223</v>
      </c>
      <c r="BX300" s="35">
        <f t="shared" si="116"/>
        <v>3296</v>
      </c>
      <c r="BY300" s="32">
        <f t="shared" si="117"/>
        <v>3.2244810111722089E-2</v>
      </c>
    </row>
    <row r="301" spans="37:77">
      <c r="AK301" s="31">
        <v>32324</v>
      </c>
      <c r="AL301" s="6">
        <v>184562</v>
      </c>
      <c r="AM301" s="6">
        <f t="shared" si="102"/>
        <v>188</v>
      </c>
      <c r="AN301" s="6">
        <f t="shared" si="103"/>
        <v>1859</v>
      </c>
      <c r="AO301" s="32">
        <f t="shared" si="104"/>
        <v>1.0174983443074215E-2</v>
      </c>
      <c r="AP301" s="32"/>
      <c r="AQ301" s="31">
        <v>32324</v>
      </c>
      <c r="AR301" s="6">
        <v>121473</v>
      </c>
      <c r="AS301" s="6">
        <f t="shared" si="105"/>
        <v>402</v>
      </c>
      <c r="AT301" s="6">
        <f t="shared" si="106"/>
        <v>1829</v>
      </c>
      <c r="AU301" s="32">
        <f t="shared" si="107"/>
        <v>1.5287018153856469E-2</v>
      </c>
      <c r="AV301" s="32"/>
      <c r="AW301" s="31">
        <v>32324</v>
      </c>
      <c r="AX301" s="6">
        <v>65.8</v>
      </c>
      <c r="AY301" s="46">
        <f t="shared" si="101"/>
        <v>0.65816907055623586</v>
      </c>
      <c r="AZ301" s="34"/>
      <c r="BA301" s="31">
        <v>32324</v>
      </c>
      <c r="BB301" s="35">
        <v>114927</v>
      </c>
      <c r="BC301" s="15">
        <f t="shared" si="108"/>
        <v>635</v>
      </c>
      <c r="BD301" s="36">
        <f t="shared" si="109"/>
        <v>2681</v>
      </c>
      <c r="BE301" s="32">
        <f t="shared" si="110"/>
        <v>2.3885038219624732E-2</v>
      </c>
      <c r="BF301" s="72">
        <f t="shared" si="111"/>
        <v>2.4125843925465462E-2</v>
      </c>
      <c r="BG301" s="32"/>
      <c r="BH301" s="31">
        <v>32324</v>
      </c>
      <c r="BI301" s="35">
        <v>6546</v>
      </c>
      <c r="BJ301" s="35">
        <f t="shared" si="112"/>
        <v>-233</v>
      </c>
      <c r="BK301" s="35">
        <f t="shared" si="113"/>
        <v>-852</v>
      </c>
      <c r="BL301" s="32">
        <f t="shared" si="114"/>
        <v>-0.11516626115166262</v>
      </c>
      <c r="BM301" s="32"/>
      <c r="BN301" s="31">
        <v>32324</v>
      </c>
      <c r="BO301" s="38">
        <v>5.4</v>
      </c>
      <c r="BP301" s="38"/>
      <c r="BU301" s="31">
        <v>32324</v>
      </c>
      <c r="BV301" s="6">
        <v>105291</v>
      </c>
      <c r="BW301" s="6">
        <f t="shared" si="115"/>
        <v>363</v>
      </c>
      <c r="BX301" s="35">
        <f t="shared" si="116"/>
        <v>3419</v>
      </c>
      <c r="BY301" s="32">
        <f t="shared" si="117"/>
        <v>3.3561724517040981E-2</v>
      </c>
    </row>
    <row r="302" spans="37:77">
      <c r="AK302" s="31">
        <v>32294</v>
      </c>
      <c r="AL302" s="6">
        <v>184374</v>
      </c>
      <c r="AM302" s="6">
        <f t="shared" si="102"/>
        <v>142</v>
      </c>
      <c r="AN302" s="6">
        <f t="shared" si="103"/>
        <v>1841</v>
      </c>
      <c r="AO302" s="32">
        <f t="shared" si="104"/>
        <v>1.0085847490590716E-2</v>
      </c>
      <c r="AP302" s="32"/>
      <c r="AQ302" s="31">
        <v>32294</v>
      </c>
      <c r="AR302" s="6">
        <v>121071</v>
      </c>
      <c r="AS302" s="6">
        <f t="shared" si="105"/>
        <v>-180</v>
      </c>
      <c r="AT302" s="6">
        <f t="shared" si="106"/>
        <v>1063</v>
      </c>
      <c r="AU302" s="32">
        <f t="shared" si="107"/>
        <v>8.8577428171454642E-3</v>
      </c>
      <c r="AV302" s="32"/>
      <c r="AW302" s="31">
        <v>32294</v>
      </c>
      <c r="AX302" s="6">
        <v>65.7</v>
      </c>
      <c r="AY302" s="46">
        <f t="shared" si="101"/>
        <v>0.65665983273129613</v>
      </c>
      <c r="AZ302" s="34"/>
      <c r="BA302" s="31">
        <v>32294</v>
      </c>
      <c r="BB302" s="35">
        <v>114292</v>
      </c>
      <c r="BC302" s="15">
        <f t="shared" si="108"/>
        <v>-358</v>
      </c>
      <c r="BD302" s="36">
        <f t="shared" si="109"/>
        <v>1858</v>
      </c>
      <c r="BE302" s="32">
        <f t="shared" si="110"/>
        <v>1.6525250369105349E-2</v>
      </c>
      <c r="BF302" s="72">
        <f t="shared" si="111"/>
        <v>2.3594143486122987E-2</v>
      </c>
      <c r="BG302" s="32"/>
      <c r="BH302" s="31">
        <v>32294</v>
      </c>
      <c r="BI302" s="35">
        <v>6779</v>
      </c>
      <c r="BJ302" s="35">
        <f t="shared" si="112"/>
        <v>178</v>
      </c>
      <c r="BK302" s="35">
        <f t="shared" si="113"/>
        <v>-795</v>
      </c>
      <c r="BL302" s="32">
        <f t="shared" si="114"/>
        <v>-0.10496435172960128</v>
      </c>
      <c r="BM302" s="32"/>
      <c r="BN302" s="31">
        <v>32294</v>
      </c>
      <c r="BO302" s="38">
        <v>5.6</v>
      </c>
      <c r="BP302" s="38"/>
      <c r="BU302" s="31">
        <v>32294</v>
      </c>
      <c r="BV302" s="6">
        <v>104928</v>
      </c>
      <c r="BW302" s="6">
        <f t="shared" si="115"/>
        <v>227</v>
      </c>
      <c r="BX302" s="35">
        <f t="shared" si="116"/>
        <v>3227</v>
      </c>
      <c r="BY302" s="32">
        <f t="shared" si="117"/>
        <v>3.1730268138956408E-2</v>
      </c>
    </row>
    <row r="303" spans="37:77">
      <c r="AK303" s="31">
        <v>32263</v>
      </c>
      <c r="AL303" s="6">
        <v>184232</v>
      </c>
      <c r="AM303" s="6">
        <f t="shared" si="102"/>
        <v>121</v>
      </c>
      <c r="AN303" s="6">
        <f t="shared" si="103"/>
        <v>1888</v>
      </c>
      <c r="AO303" s="32">
        <f t="shared" si="104"/>
        <v>1.0354056069846074E-2</v>
      </c>
      <c r="AP303" s="32"/>
      <c r="AQ303" s="31">
        <v>32263</v>
      </c>
      <c r="AR303" s="6">
        <v>121251</v>
      </c>
      <c r="AS303" s="6">
        <f t="shared" si="105"/>
        <v>338</v>
      </c>
      <c r="AT303" s="6">
        <f t="shared" si="106"/>
        <v>1915</v>
      </c>
      <c r="AU303" s="32">
        <f t="shared" si="107"/>
        <v>1.6047127438493014E-2</v>
      </c>
      <c r="AV303" s="32"/>
      <c r="AW303" s="31">
        <v>32263</v>
      </c>
      <c r="AX303" s="6">
        <v>65.8</v>
      </c>
      <c r="AY303" s="46">
        <f t="shared" si="101"/>
        <v>0.65814299361674411</v>
      </c>
      <c r="AZ303" s="34"/>
      <c r="BA303" s="31">
        <v>32263</v>
      </c>
      <c r="BB303" s="35">
        <v>114650</v>
      </c>
      <c r="BC303" s="15">
        <f t="shared" si="108"/>
        <v>613</v>
      </c>
      <c r="BD303" s="36">
        <f t="shared" si="109"/>
        <v>2856</v>
      </c>
      <c r="BE303" s="32">
        <f t="shared" si="110"/>
        <v>2.5546988210458421E-2</v>
      </c>
      <c r="BF303" s="72">
        <f t="shared" si="111"/>
        <v>2.5815934813063879E-2</v>
      </c>
      <c r="BG303" s="32"/>
      <c r="BH303" s="31">
        <v>32263</v>
      </c>
      <c r="BI303" s="35">
        <v>6601</v>
      </c>
      <c r="BJ303" s="35">
        <f t="shared" si="112"/>
        <v>-275</v>
      </c>
      <c r="BK303" s="35">
        <f t="shared" si="113"/>
        <v>-941</v>
      </c>
      <c r="BL303" s="32">
        <f t="shared" si="114"/>
        <v>-0.12476796605674889</v>
      </c>
      <c r="BM303" s="32"/>
      <c r="BN303" s="31">
        <v>32263</v>
      </c>
      <c r="BO303" s="38">
        <v>5.4</v>
      </c>
      <c r="BP303" s="38"/>
      <c r="BU303" s="31">
        <v>32263</v>
      </c>
      <c r="BV303" s="6">
        <v>104701</v>
      </c>
      <c r="BW303" s="6">
        <f t="shared" si="115"/>
        <v>245</v>
      </c>
      <c r="BX303" s="35">
        <f t="shared" si="116"/>
        <v>3227</v>
      </c>
      <c r="BY303" s="32">
        <f t="shared" si="117"/>
        <v>3.1801249581173474E-2</v>
      </c>
    </row>
    <row r="304" spans="37:77">
      <c r="AK304" s="31">
        <v>32233</v>
      </c>
      <c r="AL304" s="6">
        <v>184111</v>
      </c>
      <c r="AM304" s="6">
        <f t="shared" si="102"/>
        <v>142</v>
      </c>
      <c r="AN304" s="6">
        <f t="shared" si="103"/>
        <v>1932</v>
      </c>
      <c r="AO304" s="32">
        <f t="shared" si="104"/>
        <v>1.0604954467858585E-2</v>
      </c>
      <c r="AP304" s="32"/>
      <c r="AQ304" s="31">
        <v>32233</v>
      </c>
      <c r="AR304" s="6">
        <v>120913</v>
      </c>
      <c r="AS304" s="6">
        <f t="shared" si="105"/>
        <v>-243</v>
      </c>
      <c r="AT304" s="6">
        <f t="shared" si="106"/>
        <v>1643</v>
      </c>
      <c r="AU304" s="32">
        <f t="shared" si="107"/>
        <v>1.3775467426846655E-2</v>
      </c>
      <c r="AV304" s="32"/>
      <c r="AW304" s="31">
        <v>32233</v>
      </c>
      <c r="AX304" s="6">
        <v>65.7</v>
      </c>
      <c r="AY304" s="46">
        <f t="shared" si="101"/>
        <v>0.65673968421224149</v>
      </c>
      <c r="AZ304" s="34"/>
      <c r="BA304" s="31">
        <v>32233</v>
      </c>
      <c r="BB304" s="35">
        <v>114037</v>
      </c>
      <c r="BC304" s="15">
        <f t="shared" si="108"/>
        <v>-190</v>
      </c>
      <c r="BD304" s="36">
        <f t="shared" si="109"/>
        <v>2629</v>
      </c>
      <c r="BE304" s="32">
        <f t="shared" si="110"/>
        <v>2.3597946287519767E-2</v>
      </c>
      <c r="BF304" s="72">
        <f t="shared" si="111"/>
        <v>2.3610213806402158E-2</v>
      </c>
      <c r="BG304" s="32"/>
      <c r="BH304" s="31">
        <v>32233</v>
      </c>
      <c r="BI304" s="35">
        <v>6876</v>
      </c>
      <c r="BJ304" s="35">
        <f t="shared" si="112"/>
        <v>-53</v>
      </c>
      <c r="BK304" s="35">
        <f t="shared" si="113"/>
        <v>-986</v>
      </c>
      <c r="BL304" s="32">
        <f t="shared" si="114"/>
        <v>-0.12541338081913</v>
      </c>
      <c r="BM304" s="32"/>
      <c r="BN304" s="31">
        <v>32233</v>
      </c>
      <c r="BO304" s="38">
        <v>5.7</v>
      </c>
      <c r="BP304" s="38"/>
      <c r="BU304" s="31">
        <v>32233</v>
      </c>
      <c r="BV304" s="6">
        <v>104456</v>
      </c>
      <c r="BW304" s="6">
        <f t="shared" si="115"/>
        <v>276</v>
      </c>
      <c r="BX304" s="35">
        <f t="shared" si="116"/>
        <v>3320</v>
      </c>
      <c r="BY304" s="32">
        <f t="shared" si="117"/>
        <v>3.2827084322101019E-2</v>
      </c>
    </row>
    <row r="305" spans="37:77">
      <c r="AK305" s="31">
        <v>32202</v>
      </c>
      <c r="AL305" s="6">
        <v>183969</v>
      </c>
      <c r="AM305" s="6">
        <f t="shared" si="102"/>
        <v>147</v>
      </c>
      <c r="AN305" s="6">
        <f t="shared" si="103"/>
        <v>1971</v>
      </c>
      <c r="AO305" s="32">
        <f t="shared" si="104"/>
        <v>1.0829789338344442E-2</v>
      </c>
      <c r="AP305" s="32"/>
      <c r="AQ305" s="31">
        <v>32202</v>
      </c>
      <c r="AR305" s="6">
        <v>121156</v>
      </c>
      <c r="AS305" s="6">
        <f t="shared" si="105"/>
        <v>187</v>
      </c>
      <c r="AT305" s="6">
        <f t="shared" si="106"/>
        <v>2034</v>
      </c>
      <c r="AU305" s="32">
        <f t="shared" si="107"/>
        <v>1.7074931582747199E-2</v>
      </c>
      <c r="AV305" s="32"/>
      <c r="AW305" s="31">
        <v>32202</v>
      </c>
      <c r="AX305" s="6">
        <v>65.900000000000006</v>
      </c>
      <c r="AY305" s="46">
        <f t="shared" si="101"/>
        <v>0.65856747604215926</v>
      </c>
      <c r="AZ305" s="34"/>
      <c r="BA305" s="31">
        <v>32202</v>
      </c>
      <c r="BB305" s="35">
        <v>114227</v>
      </c>
      <c r="BC305" s="15">
        <f t="shared" si="108"/>
        <v>211</v>
      </c>
      <c r="BD305" s="36">
        <f t="shared" si="109"/>
        <v>2970</v>
      </c>
      <c r="BE305" s="32">
        <f t="shared" si="110"/>
        <v>2.6694949531265388E-2</v>
      </c>
      <c r="BF305" s="72">
        <f t="shared" si="111"/>
        <v>2.6147069160912917E-2</v>
      </c>
      <c r="BG305" s="32"/>
      <c r="BH305" s="31">
        <v>32202</v>
      </c>
      <c r="BI305" s="35">
        <v>6929</v>
      </c>
      <c r="BJ305" s="35">
        <f t="shared" si="112"/>
        <v>-24</v>
      </c>
      <c r="BK305" s="35">
        <f t="shared" si="113"/>
        <v>-936</v>
      </c>
      <c r="BL305" s="32">
        <f t="shared" si="114"/>
        <v>-0.11900826446280988</v>
      </c>
      <c r="BM305" s="32"/>
      <c r="BN305" s="31">
        <v>32202</v>
      </c>
      <c r="BO305" s="38">
        <v>5.7</v>
      </c>
      <c r="BP305" s="38"/>
      <c r="BU305" s="31">
        <v>32202</v>
      </c>
      <c r="BV305" s="6">
        <v>104180</v>
      </c>
      <c r="BW305" s="6">
        <f t="shared" si="115"/>
        <v>452</v>
      </c>
      <c r="BX305" s="35">
        <f t="shared" si="116"/>
        <v>3293</v>
      </c>
      <c r="BY305" s="32">
        <f t="shared" si="117"/>
        <v>3.2640478951698526E-2</v>
      </c>
    </row>
    <row r="306" spans="37:77">
      <c r="AK306" s="31">
        <v>32173</v>
      </c>
      <c r="AL306" s="6">
        <v>183822</v>
      </c>
      <c r="AM306" s="6">
        <f t="shared" si="102"/>
        <v>202</v>
      </c>
      <c r="AN306" s="6">
        <f t="shared" si="103"/>
        <v>1995</v>
      </c>
      <c r="AO306" s="32">
        <f t="shared" si="104"/>
        <v>1.0971967859558784E-2</v>
      </c>
      <c r="AP306" s="32"/>
      <c r="AQ306" s="31">
        <v>32173</v>
      </c>
      <c r="AR306" s="6">
        <v>120969</v>
      </c>
      <c r="AS306" s="6">
        <f t="shared" si="105"/>
        <v>240</v>
      </c>
      <c r="AT306" s="6">
        <f t="shared" si="106"/>
        <v>2124</v>
      </c>
      <c r="AU306" s="32">
        <f t="shared" si="107"/>
        <v>1.7872018174933668E-2</v>
      </c>
      <c r="AV306" s="32"/>
      <c r="AW306" s="31">
        <v>32173</v>
      </c>
      <c r="AX306" s="6">
        <v>65.8</v>
      </c>
      <c r="AY306" s="46">
        <f t="shared" si="101"/>
        <v>0.65807683519926885</v>
      </c>
      <c r="AZ306" s="34"/>
      <c r="BA306" s="31">
        <v>32173</v>
      </c>
      <c r="BB306" s="35">
        <v>114016</v>
      </c>
      <c r="BC306" s="15">
        <f t="shared" si="108"/>
        <v>223</v>
      </c>
      <c r="BD306" s="36">
        <f t="shared" si="109"/>
        <v>3063</v>
      </c>
      <c r="BE306" s="32">
        <f t="shared" si="110"/>
        <v>2.7606283741764548E-2</v>
      </c>
      <c r="BF306" s="72">
        <f t="shared" si="111"/>
        <v>2.329004113342048E-2</v>
      </c>
      <c r="BG306" s="32"/>
      <c r="BH306" s="31">
        <v>32173</v>
      </c>
      <c r="BI306" s="35">
        <v>6953</v>
      </c>
      <c r="BJ306" s="35">
        <f t="shared" si="112"/>
        <v>17</v>
      </c>
      <c r="BK306" s="35">
        <f t="shared" si="113"/>
        <v>-939</v>
      </c>
      <c r="BL306" s="32">
        <f t="shared" si="114"/>
        <v>-0.11898124683223521</v>
      </c>
      <c r="BM306" s="32"/>
      <c r="BN306" s="31">
        <v>32173</v>
      </c>
      <c r="BO306" s="38">
        <v>5.7</v>
      </c>
      <c r="BP306" s="38"/>
      <c r="BU306" s="31">
        <v>32173</v>
      </c>
      <c r="BV306" s="6">
        <v>103728</v>
      </c>
      <c r="BW306" s="6">
        <f t="shared" si="115"/>
        <v>94</v>
      </c>
      <c r="BX306" s="35">
        <f t="shared" si="116"/>
        <v>3073</v>
      </c>
      <c r="BY306" s="32">
        <f t="shared" si="117"/>
        <v>3.053002831453977E-2</v>
      </c>
    </row>
    <row r="307" spans="37:77">
      <c r="AK307" s="31">
        <v>32142</v>
      </c>
      <c r="AL307" s="6">
        <v>183620</v>
      </c>
      <c r="AM307" s="6">
        <f t="shared" si="102"/>
        <v>150</v>
      </c>
      <c r="AN307" s="6">
        <f t="shared" si="103"/>
        <v>2073</v>
      </c>
      <c r="AO307" s="32">
        <f t="shared" si="104"/>
        <v>1.1418530738596555E-2</v>
      </c>
      <c r="AP307" s="32"/>
      <c r="AQ307" s="31">
        <v>32142</v>
      </c>
      <c r="AR307" s="6">
        <v>120729</v>
      </c>
      <c r="AS307" s="6">
        <f t="shared" si="105"/>
        <v>189</v>
      </c>
      <c r="AT307" s="6">
        <f t="shared" si="106"/>
        <v>2118</v>
      </c>
      <c r="AU307" s="32">
        <f t="shared" si="107"/>
        <v>1.7856691200647479E-2</v>
      </c>
      <c r="AV307" s="32"/>
      <c r="AW307" s="31">
        <v>32142</v>
      </c>
      <c r="AX307" s="6">
        <v>65.7</v>
      </c>
      <c r="AY307" s="46">
        <f t="shared" si="101"/>
        <v>0.65749373706567915</v>
      </c>
      <c r="AZ307" s="34"/>
      <c r="BA307" s="31">
        <v>32142</v>
      </c>
      <c r="BB307" s="35">
        <v>113793</v>
      </c>
      <c r="BC307" s="15">
        <f t="shared" si="108"/>
        <v>288</v>
      </c>
      <c r="BD307" s="36">
        <f t="shared" si="109"/>
        <v>3065</v>
      </c>
      <c r="BE307" s="32">
        <f t="shared" si="110"/>
        <v>2.7680442164583541E-2</v>
      </c>
      <c r="BF307" s="72">
        <f t="shared" si="111"/>
        <v>2.5446637878329348E-2</v>
      </c>
      <c r="BG307" s="32"/>
      <c r="BH307" s="31">
        <v>32142</v>
      </c>
      <c r="BI307" s="35">
        <v>6936</v>
      </c>
      <c r="BJ307" s="35">
        <f t="shared" si="112"/>
        <v>-99</v>
      </c>
      <c r="BK307" s="35">
        <f t="shared" si="113"/>
        <v>-947</v>
      </c>
      <c r="BL307" s="32">
        <f t="shared" si="114"/>
        <v>-0.12013192946847651</v>
      </c>
      <c r="BM307" s="32"/>
      <c r="BN307" s="31">
        <v>32142</v>
      </c>
      <c r="BO307" s="38">
        <v>5.7</v>
      </c>
      <c r="BP307" s="38"/>
      <c r="BU307" s="31">
        <v>32142</v>
      </c>
      <c r="BV307" s="6">
        <v>103634</v>
      </c>
      <c r="BW307" s="6">
        <f t="shared" si="115"/>
        <v>294</v>
      </c>
      <c r="BX307" s="35">
        <f t="shared" si="116"/>
        <v>3150</v>
      </c>
      <c r="BY307" s="32">
        <f t="shared" si="117"/>
        <v>3.1348274352135608E-2</v>
      </c>
    </row>
    <row r="308" spans="37:77">
      <c r="AK308" s="31">
        <v>32111</v>
      </c>
      <c r="AL308" s="6">
        <v>183470</v>
      </c>
      <c r="AM308" s="6">
        <f t="shared" si="102"/>
        <v>159</v>
      </c>
      <c r="AN308" s="6">
        <f t="shared" si="103"/>
        <v>2107</v>
      </c>
      <c r="AO308" s="32">
        <f t="shared" si="104"/>
        <v>1.1617584623103916E-2</v>
      </c>
      <c r="AP308" s="32"/>
      <c r="AQ308" s="31">
        <v>32111</v>
      </c>
      <c r="AR308" s="6">
        <v>120540</v>
      </c>
      <c r="AS308" s="6">
        <f t="shared" si="105"/>
        <v>31</v>
      </c>
      <c r="AT308" s="6">
        <f t="shared" si="106"/>
        <v>1906</v>
      </c>
      <c r="AU308" s="32">
        <f t="shared" si="107"/>
        <v>1.6066220476423254E-2</v>
      </c>
      <c r="AV308" s="32"/>
      <c r="AW308" s="31">
        <v>32111</v>
      </c>
      <c r="AX308" s="6">
        <v>65.7</v>
      </c>
      <c r="AY308" s="46">
        <f t="shared" si="101"/>
        <v>0.65700114460129722</v>
      </c>
      <c r="AZ308" s="34"/>
      <c r="BA308" s="31">
        <v>32111</v>
      </c>
      <c r="BB308" s="35">
        <v>113505</v>
      </c>
      <c r="BC308" s="15">
        <f t="shared" si="108"/>
        <v>223</v>
      </c>
      <c r="BD308" s="36">
        <f t="shared" si="109"/>
        <v>3030</v>
      </c>
      <c r="BE308" s="32">
        <f t="shared" si="110"/>
        <v>2.7427019687712217E-2</v>
      </c>
      <c r="BF308" s="72">
        <f t="shared" si="111"/>
        <v>2.513869524850576E-2</v>
      </c>
      <c r="BG308" s="32"/>
      <c r="BH308" s="31">
        <v>32111</v>
      </c>
      <c r="BI308" s="35">
        <v>7035</v>
      </c>
      <c r="BJ308" s="35">
        <f t="shared" si="112"/>
        <v>-192</v>
      </c>
      <c r="BK308" s="35">
        <f t="shared" si="113"/>
        <v>-1124</v>
      </c>
      <c r="BL308" s="32">
        <f t="shared" si="114"/>
        <v>-0.13776198063488176</v>
      </c>
      <c r="BM308" s="32"/>
      <c r="BN308" s="31">
        <v>32111</v>
      </c>
      <c r="BO308" s="38">
        <v>5.8</v>
      </c>
      <c r="BP308" s="38"/>
      <c r="BU308" s="31">
        <v>32111</v>
      </c>
      <c r="BV308" s="6">
        <v>103340</v>
      </c>
      <c r="BW308" s="6">
        <f t="shared" si="115"/>
        <v>231</v>
      </c>
      <c r="BX308" s="35">
        <f t="shared" si="116"/>
        <v>3060</v>
      </c>
      <c r="BY308" s="32">
        <f t="shared" si="117"/>
        <v>3.0514559234144478E-2</v>
      </c>
    </row>
    <row r="309" spans="37:77">
      <c r="AK309" s="31">
        <v>32081</v>
      </c>
      <c r="AL309" s="6">
        <v>183311</v>
      </c>
      <c r="AM309" s="6">
        <f t="shared" si="102"/>
        <v>150</v>
      </c>
      <c r="AN309" s="6">
        <f t="shared" si="103"/>
        <v>2125</v>
      </c>
      <c r="AO309" s="32">
        <f t="shared" si="104"/>
        <v>1.1728279226871807E-2</v>
      </c>
      <c r="AP309" s="32"/>
      <c r="AQ309" s="31">
        <v>32081</v>
      </c>
      <c r="AR309" s="6">
        <v>120509</v>
      </c>
      <c r="AS309" s="6">
        <f t="shared" si="105"/>
        <v>498</v>
      </c>
      <c r="AT309" s="6">
        <f t="shared" si="106"/>
        <v>1993</v>
      </c>
      <c r="AU309" s="32">
        <f t="shared" si="107"/>
        <v>1.6816294846265567E-2</v>
      </c>
      <c r="AV309" s="32"/>
      <c r="AW309" s="31">
        <v>32081</v>
      </c>
      <c r="AX309" s="6">
        <v>65.7</v>
      </c>
      <c r="AY309" s="46">
        <f t="shared" si="101"/>
        <v>0.65740190168620538</v>
      </c>
      <c r="AZ309" s="34"/>
      <c r="BA309" s="31">
        <v>32081</v>
      </c>
      <c r="BB309" s="35">
        <v>113282</v>
      </c>
      <c r="BC309" s="15">
        <f t="shared" si="108"/>
        <v>373</v>
      </c>
      <c r="BD309" s="36">
        <f t="shared" si="109"/>
        <v>3009</v>
      </c>
      <c r="BE309" s="32">
        <f t="shared" si="110"/>
        <v>2.7286824517334329E-2</v>
      </c>
      <c r="BF309" s="72">
        <f t="shared" si="111"/>
        <v>2.489082757851846E-2</v>
      </c>
      <c r="BG309" s="32"/>
      <c r="BH309" s="31">
        <v>32081</v>
      </c>
      <c r="BI309" s="35">
        <v>7227</v>
      </c>
      <c r="BJ309" s="35">
        <f t="shared" si="112"/>
        <v>125</v>
      </c>
      <c r="BK309" s="35">
        <f t="shared" si="113"/>
        <v>-1016</v>
      </c>
      <c r="BL309" s="32">
        <f t="shared" si="114"/>
        <v>-0.12325609608152377</v>
      </c>
      <c r="BM309" s="32"/>
      <c r="BN309" s="31">
        <v>32081</v>
      </c>
      <c r="BO309" s="38">
        <v>6</v>
      </c>
      <c r="BP309" s="38"/>
      <c r="BU309" s="31">
        <v>32081</v>
      </c>
      <c r="BV309" s="6">
        <v>103109</v>
      </c>
      <c r="BW309" s="6">
        <f t="shared" si="115"/>
        <v>492</v>
      </c>
      <c r="BX309" s="35">
        <f t="shared" si="116"/>
        <v>3015</v>
      </c>
      <c r="BY309" s="32">
        <f t="shared" si="117"/>
        <v>3.012168561552131E-2</v>
      </c>
    </row>
    <row r="310" spans="37:77">
      <c r="AK310" s="31">
        <v>32050</v>
      </c>
      <c r="AL310" s="6">
        <v>183161</v>
      </c>
      <c r="AM310" s="6">
        <f t="shared" si="102"/>
        <v>159</v>
      </c>
      <c r="AN310" s="6">
        <f t="shared" si="103"/>
        <v>2164</v>
      </c>
      <c r="AO310" s="32">
        <f t="shared" si="104"/>
        <v>1.1955999270706119E-2</v>
      </c>
      <c r="AP310" s="32"/>
      <c r="AQ310" s="31">
        <v>32050</v>
      </c>
      <c r="AR310" s="6">
        <v>120011</v>
      </c>
      <c r="AS310" s="6">
        <f t="shared" si="105"/>
        <v>-307</v>
      </c>
      <c r="AT310" s="6">
        <f t="shared" si="106"/>
        <v>1616</v>
      </c>
      <c r="AU310" s="32">
        <f t="shared" si="107"/>
        <v>1.3649225051733493E-2</v>
      </c>
      <c r="AV310" s="32"/>
      <c r="AW310" s="31">
        <v>32050</v>
      </c>
      <c r="AX310" s="6">
        <v>65.5</v>
      </c>
      <c r="AY310" s="46">
        <f t="shared" si="101"/>
        <v>0.65522136262632324</v>
      </c>
      <c r="AZ310" s="34"/>
      <c r="BA310" s="31">
        <v>32050</v>
      </c>
      <c r="BB310" s="35">
        <v>112909</v>
      </c>
      <c r="BC310" s="15">
        <f t="shared" si="108"/>
        <v>-148</v>
      </c>
      <c r="BD310" s="36">
        <f t="shared" si="109"/>
        <v>2824</v>
      </c>
      <c r="BE310" s="32">
        <f t="shared" si="110"/>
        <v>2.5652904573738367E-2</v>
      </c>
      <c r="BF310" s="72">
        <f t="shared" si="111"/>
        <v>2.4103006528581328E-2</v>
      </c>
      <c r="BG310" s="32"/>
      <c r="BH310" s="31">
        <v>32050</v>
      </c>
      <c r="BI310" s="35">
        <v>7102</v>
      </c>
      <c r="BJ310" s="35">
        <f t="shared" si="112"/>
        <v>-159</v>
      </c>
      <c r="BK310" s="35">
        <f t="shared" si="113"/>
        <v>-1208</v>
      </c>
      <c r="BL310" s="32">
        <f t="shared" si="114"/>
        <v>-0.14536702767749698</v>
      </c>
      <c r="BM310" s="32"/>
      <c r="BN310" s="31">
        <v>32050</v>
      </c>
      <c r="BO310" s="38">
        <v>5.9</v>
      </c>
      <c r="BP310" s="38"/>
      <c r="BU310" s="31">
        <v>32050</v>
      </c>
      <c r="BV310" s="6">
        <v>102617</v>
      </c>
      <c r="BW310" s="6">
        <f t="shared" si="115"/>
        <v>229</v>
      </c>
      <c r="BX310" s="35">
        <f t="shared" si="116"/>
        <v>2710</v>
      </c>
      <c r="BY310" s="32">
        <f t="shared" si="117"/>
        <v>2.7125226460608332E-2</v>
      </c>
    </row>
    <row r="311" spans="37:77">
      <c r="AK311" s="31">
        <v>32020</v>
      </c>
      <c r="AL311" s="6">
        <v>183002</v>
      </c>
      <c r="AM311" s="6">
        <f t="shared" si="102"/>
        <v>117</v>
      </c>
      <c r="AN311" s="6">
        <f t="shared" si="103"/>
        <v>2174</v>
      </c>
      <c r="AO311" s="32">
        <f t="shared" si="104"/>
        <v>1.2022474395558147E-2</v>
      </c>
      <c r="AP311" s="32"/>
      <c r="AQ311" s="31">
        <v>32020</v>
      </c>
      <c r="AR311" s="6">
        <v>120318</v>
      </c>
      <c r="AS311" s="6">
        <f t="shared" si="105"/>
        <v>416</v>
      </c>
      <c r="AT311" s="6">
        <f t="shared" si="106"/>
        <v>2168</v>
      </c>
      <c r="AU311" s="32">
        <f t="shared" si="107"/>
        <v>1.8349555649598059E-2</v>
      </c>
      <c r="AV311" s="32"/>
      <c r="AW311" s="31">
        <v>32020</v>
      </c>
      <c r="AX311" s="6">
        <v>65.7</v>
      </c>
      <c r="AY311" s="46">
        <f t="shared" si="101"/>
        <v>0.65746822439099029</v>
      </c>
      <c r="AZ311" s="34"/>
      <c r="BA311" s="31">
        <v>32020</v>
      </c>
      <c r="BB311" s="35">
        <v>113057</v>
      </c>
      <c r="BC311" s="15">
        <f t="shared" si="108"/>
        <v>423</v>
      </c>
      <c r="BD311" s="36">
        <f t="shared" si="109"/>
        <v>3042</v>
      </c>
      <c r="BE311" s="32">
        <f t="shared" si="110"/>
        <v>2.7650774894332653E-2</v>
      </c>
      <c r="BF311" s="72">
        <f t="shared" si="111"/>
        <v>2.7458143411497105E-2</v>
      </c>
      <c r="BG311" s="32"/>
      <c r="BH311" s="31">
        <v>32020</v>
      </c>
      <c r="BI311" s="35">
        <v>7261</v>
      </c>
      <c r="BJ311" s="35">
        <f t="shared" si="112"/>
        <v>-7</v>
      </c>
      <c r="BK311" s="35">
        <f t="shared" si="113"/>
        <v>-874</v>
      </c>
      <c r="BL311" s="32">
        <f t="shared" si="114"/>
        <v>-0.10743700061462813</v>
      </c>
      <c r="BM311" s="32"/>
      <c r="BN311" s="31">
        <v>32020</v>
      </c>
      <c r="BO311" s="38">
        <v>6</v>
      </c>
      <c r="BP311" s="38"/>
      <c r="BU311" s="31">
        <v>32020</v>
      </c>
      <c r="BV311" s="6">
        <v>102388</v>
      </c>
      <c r="BW311" s="6">
        <f t="shared" si="115"/>
        <v>170</v>
      </c>
      <c r="BX311" s="35">
        <f t="shared" si="116"/>
        <v>2827</v>
      </c>
      <c r="BY311" s="32">
        <f t="shared" si="117"/>
        <v>2.8394652524582842E-2</v>
      </c>
    </row>
    <row r="312" spans="37:77">
      <c r="AK312" s="31">
        <v>31989</v>
      </c>
      <c r="AL312" s="6">
        <v>182885</v>
      </c>
      <c r="AM312" s="6">
        <f t="shared" si="102"/>
        <v>182</v>
      </c>
      <c r="AN312" s="6">
        <f t="shared" si="103"/>
        <v>2203</v>
      </c>
      <c r="AO312" s="32">
        <f t="shared" si="104"/>
        <v>1.2192692133139893E-2</v>
      </c>
      <c r="AP312" s="32"/>
      <c r="AQ312" s="31">
        <v>31989</v>
      </c>
      <c r="AR312" s="6">
        <v>119902</v>
      </c>
      <c r="AS312" s="6">
        <f t="shared" si="105"/>
        <v>258</v>
      </c>
      <c r="AT312" s="6">
        <f t="shared" si="106"/>
        <v>1773</v>
      </c>
      <c r="AU312" s="32">
        <f t="shared" si="107"/>
        <v>1.5009015567726713E-2</v>
      </c>
      <c r="AV312" s="32"/>
      <c r="AW312" s="31">
        <v>31989</v>
      </c>
      <c r="AX312" s="6">
        <v>65.599999999999994</v>
      </c>
      <c r="AY312" s="46">
        <f t="shared" si="101"/>
        <v>0.65561418377669023</v>
      </c>
      <c r="AZ312" s="34"/>
      <c r="BA312" s="31">
        <v>31989</v>
      </c>
      <c r="BB312" s="35">
        <v>112634</v>
      </c>
      <c r="BC312" s="15">
        <f t="shared" si="108"/>
        <v>388</v>
      </c>
      <c r="BD312" s="36">
        <f t="shared" si="109"/>
        <v>2824</v>
      </c>
      <c r="BE312" s="32">
        <f t="shared" si="110"/>
        <v>2.5717147800746742E-2</v>
      </c>
      <c r="BF312" s="72">
        <f t="shared" si="111"/>
        <v>2.6916641255509299E-2</v>
      </c>
      <c r="BG312" s="32"/>
      <c r="BH312" s="31">
        <v>31989</v>
      </c>
      <c r="BI312" s="35">
        <v>7268</v>
      </c>
      <c r="BJ312" s="35">
        <f t="shared" si="112"/>
        <v>-130</v>
      </c>
      <c r="BK312" s="35">
        <f t="shared" si="113"/>
        <v>-1051</v>
      </c>
      <c r="BL312" s="32">
        <f t="shared" si="114"/>
        <v>-0.12633730015626876</v>
      </c>
      <c r="BM312" s="32"/>
      <c r="BN312" s="31">
        <v>31989</v>
      </c>
      <c r="BO312" s="38">
        <v>6.1</v>
      </c>
      <c r="BP312" s="38"/>
      <c r="BU312" s="31">
        <v>31989</v>
      </c>
      <c r="BV312" s="6">
        <v>102218</v>
      </c>
      <c r="BW312" s="6">
        <f t="shared" si="115"/>
        <v>346</v>
      </c>
      <c r="BX312" s="35">
        <f t="shared" si="116"/>
        <v>2770</v>
      </c>
      <c r="BY312" s="32">
        <f t="shared" si="117"/>
        <v>2.785375271498669E-2</v>
      </c>
    </row>
    <row r="313" spans="37:77">
      <c r="AK313" s="31">
        <v>31958</v>
      </c>
      <c r="AL313" s="6">
        <v>182703</v>
      </c>
      <c r="AM313" s="6">
        <f t="shared" si="102"/>
        <v>170</v>
      </c>
      <c r="AN313" s="6">
        <f t="shared" si="103"/>
        <v>2200</v>
      </c>
      <c r="AO313" s="32">
        <f t="shared" si="104"/>
        <v>1.2188163077621939E-2</v>
      </c>
      <c r="AP313" s="32"/>
      <c r="AQ313" s="31">
        <v>31958</v>
      </c>
      <c r="AR313" s="6">
        <v>119644</v>
      </c>
      <c r="AS313" s="6">
        <f t="shared" si="105"/>
        <v>-364</v>
      </c>
      <c r="AT313" s="6">
        <f t="shared" si="106"/>
        <v>1560</v>
      </c>
      <c r="AU313" s="32">
        <f t="shared" si="107"/>
        <v>1.3210934588936629E-2</v>
      </c>
      <c r="AV313" s="32"/>
      <c r="AW313" s="31">
        <v>31958</v>
      </c>
      <c r="AX313" s="6">
        <v>65.5</v>
      </c>
      <c r="AY313" s="46">
        <f t="shared" si="101"/>
        <v>0.65485514742505602</v>
      </c>
      <c r="AZ313" s="34"/>
      <c r="BA313" s="31">
        <v>31958</v>
      </c>
      <c r="BB313" s="35">
        <v>112246</v>
      </c>
      <c r="BC313" s="15">
        <f t="shared" si="108"/>
        <v>-188</v>
      </c>
      <c r="BD313" s="36">
        <f t="shared" si="109"/>
        <v>2670</v>
      </c>
      <c r="BE313" s="32">
        <f t="shared" si="110"/>
        <v>2.4366649631306192E-2</v>
      </c>
      <c r="BF313" s="72">
        <f t="shared" si="111"/>
        <v>2.6600488329103222E-2</v>
      </c>
      <c r="BG313" s="32"/>
      <c r="BH313" s="31">
        <v>31958</v>
      </c>
      <c r="BI313" s="35">
        <v>7398</v>
      </c>
      <c r="BJ313" s="35">
        <f t="shared" si="112"/>
        <v>-176</v>
      </c>
      <c r="BK313" s="35">
        <f t="shared" si="113"/>
        <v>-1110</v>
      </c>
      <c r="BL313" s="32">
        <f t="shared" si="114"/>
        <v>-0.13046544428772922</v>
      </c>
      <c r="BM313" s="32"/>
      <c r="BN313" s="31">
        <v>31958</v>
      </c>
      <c r="BO313" s="38">
        <v>6.2</v>
      </c>
      <c r="BP313" s="38"/>
      <c r="BU313" s="31">
        <v>31958</v>
      </c>
      <c r="BV313" s="6">
        <v>101872</v>
      </c>
      <c r="BW313" s="6">
        <f t="shared" si="115"/>
        <v>171</v>
      </c>
      <c r="BX313" s="35">
        <f t="shared" si="116"/>
        <v>2742</v>
      </c>
      <c r="BY313" s="32">
        <f t="shared" si="117"/>
        <v>2.7660647634419444E-2</v>
      </c>
    </row>
    <row r="314" spans="37:77">
      <c r="AK314" s="31">
        <v>31928</v>
      </c>
      <c r="AL314" s="6">
        <v>182533</v>
      </c>
      <c r="AM314" s="6">
        <f t="shared" si="102"/>
        <v>189</v>
      </c>
      <c r="AN314" s="6">
        <f t="shared" si="103"/>
        <v>2222</v>
      </c>
      <c r="AO314" s="32">
        <f t="shared" si="104"/>
        <v>1.2323152774927681E-2</v>
      </c>
      <c r="AP314" s="32"/>
      <c r="AQ314" s="31">
        <v>31928</v>
      </c>
      <c r="AR314" s="6">
        <v>120008</v>
      </c>
      <c r="AS314" s="6">
        <f t="shared" si="105"/>
        <v>672</v>
      </c>
      <c r="AT314" s="6">
        <f t="shared" si="106"/>
        <v>2480</v>
      </c>
      <c r="AU314" s="32">
        <f t="shared" si="107"/>
        <v>2.1101354570825626E-2</v>
      </c>
      <c r="AV314" s="32"/>
      <c r="AW314" s="31">
        <v>31928</v>
      </c>
      <c r="AX314" s="6">
        <v>65.7</v>
      </c>
      <c r="AY314" s="46">
        <f t="shared" si="101"/>
        <v>0.65745919915850837</v>
      </c>
      <c r="AZ314" s="34"/>
      <c r="BA314" s="31">
        <v>31928</v>
      </c>
      <c r="BB314" s="35">
        <v>112434</v>
      </c>
      <c r="BC314" s="15">
        <f t="shared" si="108"/>
        <v>640</v>
      </c>
      <c r="BD314" s="36">
        <f t="shared" si="109"/>
        <v>3345</v>
      </c>
      <c r="BE314" s="32">
        <f t="shared" si="110"/>
        <v>3.0663036603140625E-2</v>
      </c>
      <c r="BF314" s="72">
        <f t="shared" si="111"/>
        <v>2.5417367252305367E-2</v>
      </c>
      <c r="BG314" s="32"/>
      <c r="BH314" s="31">
        <v>31928</v>
      </c>
      <c r="BI314" s="35">
        <v>7574</v>
      </c>
      <c r="BJ314" s="35">
        <f t="shared" si="112"/>
        <v>32</v>
      </c>
      <c r="BK314" s="35">
        <f t="shared" si="113"/>
        <v>-865</v>
      </c>
      <c r="BL314" s="32">
        <f t="shared" si="114"/>
        <v>-0.10250029624363077</v>
      </c>
      <c r="BM314" s="32"/>
      <c r="BN314" s="31">
        <v>31928</v>
      </c>
      <c r="BO314" s="38">
        <v>6.3</v>
      </c>
      <c r="BP314" s="38"/>
      <c r="BU314" s="31">
        <v>31928</v>
      </c>
      <c r="BV314" s="6">
        <v>101701</v>
      </c>
      <c r="BW314" s="6">
        <f t="shared" si="115"/>
        <v>227</v>
      </c>
      <c r="BX314" s="35">
        <f t="shared" si="116"/>
        <v>2478</v>
      </c>
      <c r="BY314" s="32">
        <f t="shared" si="117"/>
        <v>2.4974048355723921E-2</v>
      </c>
    </row>
    <row r="315" spans="37:77">
      <c r="AK315" s="31">
        <v>31897</v>
      </c>
      <c r="AL315" s="6">
        <v>182344</v>
      </c>
      <c r="AM315" s="6">
        <f t="shared" si="102"/>
        <v>165</v>
      </c>
      <c r="AN315" s="6">
        <f t="shared" si="103"/>
        <v>2196</v>
      </c>
      <c r="AO315" s="32">
        <f t="shared" si="104"/>
        <v>1.218997712991543E-2</v>
      </c>
      <c r="AP315" s="32"/>
      <c r="AQ315" s="31">
        <v>31897</v>
      </c>
      <c r="AR315" s="6">
        <v>119336</v>
      </c>
      <c r="AS315" s="6">
        <f t="shared" si="105"/>
        <v>66</v>
      </c>
      <c r="AT315" s="6">
        <f t="shared" si="106"/>
        <v>2020</v>
      </c>
      <c r="AU315" s="32">
        <f t="shared" si="107"/>
        <v>1.721845272597089E-2</v>
      </c>
      <c r="AV315" s="32"/>
      <c r="AW315" s="31">
        <v>31897</v>
      </c>
      <c r="AX315" s="6">
        <v>65.400000000000006</v>
      </c>
      <c r="AY315" s="46">
        <f t="shared" si="101"/>
        <v>0.65445531522835954</v>
      </c>
      <c r="AZ315" s="34"/>
      <c r="BA315" s="31">
        <v>31897</v>
      </c>
      <c r="BB315" s="35">
        <v>111794</v>
      </c>
      <c r="BC315" s="15">
        <f t="shared" si="108"/>
        <v>386</v>
      </c>
      <c r="BD315" s="36">
        <f t="shared" si="109"/>
        <v>2842</v>
      </c>
      <c r="BE315" s="32">
        <f t="shared" si="110"/>
        <v>2.6084881415669336E-2</v>
      </c>
      <c r="BF315" s="72">
        <f t="shared" si="111"/>
        <v>2.2468639555743741E-2</v>
      </c>
      <c r="BG315" s="32"/>
      <c r="BH315" s="31">
        <v>31897</v>
      </c>
      <c r="BI315" s="35">
        <v>7542</v>
      </c>
      <c r="BJ315" s="35">
        <f t="shared" si="112"/>
        <v>-320</v>
      </c>
      <c r="BK315" s="35">
        <f t="shared" si="113"/>
        <v>-822</v>
      </c>
      <c r="BL315" s="32">
        <f t="shared" si="114"/>
        <v>-9.8278335724533705E-2</v>
      </c>
      <c r="BM315" s="32"/>
      <c r="BN315" s="31">
        <v>31897</v>
      </c>
      <c r="BO315" s="38">
        <v>6.3</v>
      </c>
      <c r="BP315" s="38"/>
      <c r="BU315" s="31">
        <v>31897</v>
      </c>
      <c r="BV315" s="6">
        <v>101474</v>
      </c>
      <c r="BW315" s="6">
        <f t="shared" si="115"/>
        <v>338</v>
      </c>
      <c r="BX315" s="35">
        <f t="shared" si="116"/>
        <v>2376</v>
      </c>
      <c r="BY315" s="32">
        <f t="shared" si="117"/>
        <v>2.3976265918585593E-2</v>
      </c>
    </row>
    <row r="316" spans="37:77">
      <c r="AK316" s="31">
        <v>31867</v>
      </c>
      <c r="AL316" s="6">
        <v>182179</v>
      </c>
      <c r="AM316" s="6">
        <f t="shared" si="102"/>
        <v>181</v>
      </c>
      <c r="AN316" s="6">
        <f t="shared" si="103"/>
        <v>2194</v>
      </c>
      <c r="AO316" s="32">
        <f t="shared" si="104"/>
        <v>1.2189904714281719E-2</v>
      </c>
      <c r="AP316" s="32"/>
      <c r="AQ316" s="31">
        <v>31867</v>
      </c>
      <c r="AR316" s="6">
        <v>119270</v>
      </c>
      <c r="AS316" s="6">
        <f t="shared" si="105"/>
        <v>148</v>
      </c>
      <c r="AT316" s="6">
        <f t="shared" si="106"/>
        <v>2050</v>
      </c>
      <c r="AU316" s="32">
        <f t="shared" si="107"/>
        <v>1.7488483193994098E-2</v>
      </c>
      <c r="AV316" s="32"/>
      <c r="AW316" s="31">
        <v>31867</v>
      </c>
      <c r="AX316" s="6">
        <v>65.5</v>
      </c>
      <c r="AY316" s="46">
        <f t="shared" si="101"/>
        <v>0.65468577607737444</v>
      </c>
      <c r="AZ316" s="34"/>
      <c r="BA316" s="31">
        <v>31867</v>
      </c>
      <c r="BB316" s="35">
        <v>111408</v>
      </c>
      <c r="BC316" s="15">
        <f t="shared" si="108"/>
        <v>151</v>
      </c>
      <c r="BD316" s="36">
        <f t="shared" si="109"/>
        <v>2571</v>
      </c>
      <c r="BE316" s="32">
        <f t="shared" si="110"/>
        <v>2.362248132528455E-2</v>
      </c>
      <c r="BF316" s="72">
        <f t="shared" si="111"/>
        <v>2.0447642535732058E-2</v>
      </c>
      <c r="BG316" s="32"/>
      <c r="BH316" s="31">
        <v>31867</v>
      </c>
      <c r="BI316" s="35">
        <v>7862</v>
      </c>
      <c r="BJ316" s="35">
        <f t="shared" si="112"/>
        <v>-3</v>
      </c>
      <c r="BK316" s="35">
        <f t="shared" si="113"/>
        <v>-521</v>
      </c>
      <c r="BL316" s="32">
        <f t="shared" si="114"/>
        <v>-6.2149588452821147E-2</v>
      </c>
      <c r="BM316" s="32"/>
      <c r="BN316" s="31">
        <v>31867</v>
      </c>
      <c r="BO316" s="38">
        <v>6.6</v>
      </c>
      <c r="BP316" s="38"/>
      <c r="BU316" s="31">
        <v>31867</v>
      </c>
      <c r="BV316" s="6">
        <v>101136</v>
      </c>
      <c r="BW316" s="6">
        <f t="shared" si="115"/>
        <v>249</v>
      </c>
      <c r="BX316" s="35">
        <f t="shared" si="116"/>
        <v>2226</v>
      </c>
      <c r="BY316" s="32">
        <f t="shared" si="117"/>
        <v>2.2505307855626322E-2</v>
      </c>
    </row>
    <row r="317" spans="37:77">
      <c r="AK317" s="31">
        <v>31836</v>
      </c>
      <c r="AL317" s="6">
        <v>181998</v>
      </c>
      <c r="AM317" s="6">
        <f t="shared" si="102"/>
        <v>171</v>
      </c>
      <c r="AN317" s="6">
        <f t="shared" si="103"/>
        <v>2177</v>
      </c>
      <c r="AO317" s="32">
        <f t="shared" si="104"/>
        <v>1.2106483669871659E-2</v>
      </c>
      <c r="AP317" s="32"/>
      <c r="AQ317" s="31">
        <v>31836</v>
      </c>
      <c r="AR317" s="6">
        <v>119122</v>
      </c>
      <c r="AS317" s="6">
        <f t="shared" si="105"/>
        <v>277</v>
      </c>
      <c r="AT317" s="6">
        <f t="shared" si="106"/>
        <v>2240</v>
      </c>
      <c r="AU317" s="32">
        <f t="shared" si="107"/>
        <v>1.9164627573107884E-2</v>
      </c>
      <c r="AV317" s="32"/>
      <c r="AW317" s="31">
        <v>31836</v>
      </c>
      <c r="AX317" s="6">
        <v>65.5</v>
      </c>
      <c r="AY317" s="46">
        <f t="shared" si="101"/>
        <v>0.65452367608435258</v>
      </c>
      <c r="AZ317" s="34"/>
      <c r="BA317" s="31">
        <v>31836</v>
      </c>
      <c r="BB317" s="35">
        <v>111257</v>
      </c>
      <c r="BC317" s="15">
        <f t="shared" si="108"/>
        <v>304</v>
      </c>
      <c r="BD317" s="36">
        <f t="shared" si="109"/>
        <v>2777</v>
      </c>
      <c r="BE317" s="32">
        <f t="shared" si="110"/>
        <v>2.5599188790560445E-2</v>
      </c>
      <c r="BF317" s="72">
        <f t="shared" si="111"/>
        <v>2.1832488205988265E-2</v>
      </c>
      <c r="BG317" s="32"/>
      <c r="BH317" s="31">
        <v>31836</v>
      </c>
      <c r="BI317" s="35">
        <v>7865</v>
      </c>
      <c r="BJ317" s="35">
        <f t="shared" si="112"/>
        <v>-27</v>
      </c>
      <c r="BK317" s="35">
        <f t="shared" si="113"/>
        <v>-537</v>
      </c>
      <c r="BL317" s="32">
        <f t="shared" si="114"/>
        <v>-6.3913353963342079E-2</v>
      </c>
      <c r="BM317" s="32"/>
      <c r="BN317" s="31">
        <v>31836</v>
      </c>
      <c r="BO317" s="38">
        <v>6.6</v>
      </c>
      <c r="BP317" s="38"/>
      <c r="BU317" s="31">
        <v>31836</v>
      </c>
      <c r="BV317" s="6">
        <v>100887</v>
      </c>
      <c r="BW317" s="6">
        <f t="shared" si="115"/>
        <v>232</v>
      </c>
      <c r="BX317" s="35">
        <f t="shared" si="116"/>
        <v>2070</v>
      </c>
      <c r="BY317" s="32">
        <f t="shared" si="117"/>
        <v>2.0947812623334006E-2</v>
      </c>
    </row>
    <row r="318" spans="37:77">
      <c r="AK318" s="31">
        <v>31808</v>
      </c>
      <c r="AL318" s="6">
        <v>181827</v>
      </c>
      <c r="AM318" s="6">
        <f t="shared" si="102"/>
        <v>280</v>
      </c>
      <c r="AN318" s="6">
        <f t="shared" si="103"/>
        <v>2157</v>
      </c>
      <c r="AO318" s="32">
        <f t="shared" si="104"/>
        <v>1.2005343129069868E-2</v>
      </c>
      <c r="AP318" s="32"/>
      <c r="AQ318" s="31">
        <v>31808</v>
      </c>
      <c r="AR318" s="6">
        <v>118845</v>
      </c>
      <c r="AS318" s="6">
        <f t="shared" si="105"/>
        <v>234</v>
      </c>
      <c r="AT318" s="6">
        <f t="shared" si="106"/>
        <v>2163</v>
      </c>
      <c r="AU318" s="32">
        <f t="shared" si="107"/>
        <v>1.853756363449377E-2</v>
      </c>
      <c r="AV318" s="32"/>
      <c r="AW318" s="31">
        <v>31808</v>
      </c>
      <c r="AX318" s="6">
        <v>65.400000000000006</v>
      </c>
      <c r="AY318" s="46">
        <f t="shared" si="101"/>
        <v>0.65361579963371774</v>
      </c>
      <c r="AZ318" s="34"/>
      <c r="BA318" s="31">
        <v>31808</v>
      </c>
      <c r="BB318" s="35">
        <v>110953</v>
      </c>
      <c r="BC318" s="15">
        <f t="shared" si="108"/>
        <v>225</v>
      </c>
      <c r="BD318" s="36">
        <f t="shared" si="109"/>
        <v>2066</v>
      </c>
      <c r="BE318" s="32">
        <f t="shared" si="110"/>
        <v>1.8973798525076413E-2</v>
      </c>
      <c r="BF318" s="72">
        <f t="shared" si="111"/>
        <v>2.1645654507030265E-2</v>
      </c>
      <c r="BG318" s="32"/>
      <c r="BH318" s="31">
        <v>31808</v>
      </c>
      <c r="BI318" s="35">
        <v>7892</v>
      </c>
      <c r="BJ318" s="35">
        <f t="shared" si="112"/>
        <v>9</v>
      </c>
      <c r="BK318" s="35">
        <f t="shared" si="113"/>
        <v>97</v>
      </c>
      <c r="BL318" s="32">
        <f t="shared" si="114"/>
        <v>1.2443874278383671E-2</v>
      </c>
      <c r="BM318" s="32"/>
      <c r="BN318" s="31">
        <v>31808</v>
      </c>
      <c r="BO318" s="38">
        <v>6.6</v>
      </c>
      <c r="BP318" s="38"/>
      <c r="BU318" s="31">
        <v>31808</v>
      </c>
      <c r="BV318" s="6">
        <v>100655</v>
      </c>
      <c r="BW318" s="6">
        <f t="shared" si="115"/>
        <v>171</v>
      </c>
      <c r="BX318" s="35">
        <f t="shared" si="116"/>
        <v>1945</v>
      </c>
      <c r="BY318" s="32">
        <f t="shared" si="117"/>
        <v>1.9704183973255018E-2</v>
      </c>
    </row>
    <row r="319" spans="37:77">
      <c r="AK319" s="31">
        <v>31777</v>
      </c>
      <c r="AL319" s="6">
        <v>181547</v>
      </c>
      <c r="AM319" s="6">
        <f t="shared" si="102"/>
        <v>184</v>
      </c>
      <c r="AN319" s="6">
        <f t="shared" si="103"/>
        <v>2435</v>
      </c>
      <c r="AO319" s="32">
        <f t="shared" si="104"/>
        <v>1.359484568314806E-2</v>
      </c>
      <c r="AP319" s="32"/>
      <c r="AQ319" s="31">
        <v>31777</v>
      </c>
      <c r="AR319" s="6">
        <v>118611</v>
      </c>
      <c r="AS319" s="6">
        <f t="shared" si="105"/>
        <v>-23</v>
      </c>
      <c r="AT319" s="6">
        <f t="shared" si="106"/>
        <v>2257</v>
      </c>
      <c r="AU319" s="32">
        <f t="shared" si="107"/>
        <v>1.9397700122041339E-2</v>
      </c>
      <c r="AV319" s="32"/>
      <c r="AW319" s="31">
        <v>31777</v>
      </c>
      <c r="AX319" s="6">
        <v>65.3</v>
      </c>
      <c r="AY319" s="46">
        <f t="shared" si="101"/>
        <v>0.65333494907654766</v>
      </c>
      <c r="AZ319" s="34"/>
      <c r="BA319" s="31">
        <v>31777</v>
      </c>
      <c r="BB319" s="35">
        <v>110728</v>
      </c>
      <c r="BC319" s="15">
        <f t="shared" si="108"/>
        <v>253</v>
      </c>
      <c r="BD319" s="36">
        <f t="shared" si="109"/>
        <v>2512</v>
      </c>
      <c r="BE319" s="32">
        <f t="shared" si="110"/>
        <v>2.3212833592075155E-2</v>
      </c>
      <c r="BF319" s="72">
        <f t="shared" si="111"/>
        <v>2.0987624255815573E-2</v>
      </c>
      <c r="BG319" s="32"/>
      <c r="BH319" s="31">
        <v>31777</v>
      </c>
      <c r="BI319" s="35">
        <v>7883</v>
      </c>
      <c r="BJ319" s="35">
        <f t="shared" si="112"/>
        <v>-276</v>
      </c>
      <c r="BK319" s="35">
        <f t="shared" si="113"/>
        <v>-255</v>
      </c>
      <c r="BL319" s="32">
        <f t="shared" si="114"/>
        <v>-3.1334480216269389E-2</v>
      </c>
      <c r="BM319" s="32"/>
      <c r="BN319" s="31">
        <v>31777</v>
      </c>
      <c r="BO319" s="38">
        <v>6.6</v>
      </c>
      <c r="BP319" s="38"/>
      <c r="BU319" s="31">
        <v>31777</v>
      </c>
      <c r="BV319" s="6">
        <v>100484</v>
      </c>
      <c r="BW319" s="6">
        <f t="shared" si="115"/>
        <v>204</v>
      </c>
      <c r="BX319" s="35">
        <f t="shared" si="116"/>
        <v>1897</v>
      </c>
      <c r="BY319" s="32">
        <f t="shared" si="117"/>
        <v>1.9241887875683483E-2</v>
      </c>
    </row>
    <row r="320" spans="37:77">
      <c r="AK320" s="31">
        <v>31746</v>
      </c>
      <c r="AL320" s="6">
        <v>181363</v>
      </c>
      <c r="AM320" s="6">
        <f t="shared" si="102"/>
        <v>177</v>
      </c>
      <c r="AN320" s="6">
        <f t="shared" si="103"/>
        <v>2423</v>
      </c>
      <c r="AO320" s="32">
        <f t="shared" si="104"/>
        <v>1.3540851682128041E-2</v>
      </c>
      <c r="AP320" s="32"/>
      <c r="AQ320" s="31">
        <v>31746</v>
      </c>
      <c r="AR320" s="6">
        <v>118634</v>
      </c>
      <c r="AS320" s="6">
        <f t="shared" si="105"/>
        <v>118</v>
      </c>
      <c r="AT320" s="6">
        <f t="shared" si="106"/>
        <v>2499</v>
      </c>
      <c r="AU320" s="32">
        <f t="shared" si="107"/>
        <v>2.1518060877427025E-2</v>
      </c>
      <c r="AV320" s="32"/>
      <c r="AW320" s="31">
        <v>31746</v>
      </c>
      <c r="AX320" s="6">
        <v>65.400000000000006</v>
      </c>
      <c r="AY320" s="46">
        <f t="shared" si="101"/>
        <v>0.65412460093844937</v>
      </c>
      <c r="AZ320" s="34"/>
      <c r="BA320" s="31">
        <v>31746</v>
      </c>
      <c r="BB320" s="35">
        <v>110475</v>
      </c>
      <c r="BC320" s="15">
        <f t="shared" si="108"/>
        <v>202</v>
      </c>
      <c r="BD320" s="36">
        <f t="shared" si="109"/>
        <v>2468</v>
      </c>
      <c r="BE320" s="32">
        <f t="shared" si="110"/>
        <v>2.2850370809299303E-2</v>
      </c>
      <c r="BF320" s="72">
        <f t="shared" si="111"/>
        <v>2.1026778278238956E-2</v>
      </c>
      <c r="BG320" s="32"/>
      <c r="BH320" s="31">
        <v>31746</v>
      </c>
      <c r="BI320" s="35">
        <v>8159</v>
      </c>
      <c r="BJ320" s="35">
        <f t="shared" si="112"/>
        <v>-84</v>
      </c>
      <c r="BK320" s="35">
        <f t="shared" si="113"/>
        <v>31</v>
      </c>
      <c r="BL320" s="32">
        <f t="shared" si="114"/>
        <v>3.8139763779527769E-3</v>
      </c>
      <c r="BM320" s="32"/>
      <c r="BN320" s="31">
        <v>31746</v>
      </c>
      <c r="BO320" s="38">
        <v>6.9</v>
      </c>
      <c r="BP320" s="38"/>
      <c r="BU320" s="31">
        <v>31746</v>
      </c>
      <c r="BV320" s="6">
        <v>100280</v>
      </c>
      <c r="BW320" s="6">
        <f t="shared" si="115"/>
        <v>186</v>
      </c>
      <c r="BX320" s="35">
        <f t="shared" si="116"/>
        <v>1861</v>
      </c>
      <c r="BY320" s="32">
        <f t="shared" si="117"/>
        <v>1.8908950507523947E-2</v>
      </c>
    </row>
    <row r="321" spans="37:77">
      <c r="AK321" s="31">
        <v>31716</v>
      </c>
      <c r="AL321" s="6">
        <v>181186</v>
      </c>
      <c r="AM321" s="6">
        <f t="shared" si="102"/>
        <v>189</v>
      </c>
      <c r="AN321" s="6">
        <f t="shared" si="103"/>
        <v>2416</v>
      </c>
      <c r="AO321" s="32">
        <f t="shared" si="104"/>
        <v>1.3514571796162667E-2</v>
      </c>
      <c r="AP321" s="32"/>
      <c r="AQ321" s="31">
        <v>31716</v>
      </c>
      <c r="AR321" s="6">
        <v>118516</v>
      </c>
      <c r="AS321" s="6">
        <f t="shared" si="105"/>
        <v>121</v>
      </c>
      <c r="AT321" s="6">
        <f t="shared" si="106"/>
        <v>2371</v>
      </c>
      <c r="AU321" s="32">
        <f t="shared" si="107"/>
        <v>2.0414137500538221E-2</v>
      </c>
      <c r="AV321" s="32"/>
      <c r="AW321" s="31">
        <v>31716</v>
      </c>
      <c r="AX321" s="6">
        <v>65.400000000000006</v>
      </c>
      <c r="AY321" s="46">
        <f t="shared" si="101"/>
        <v>0.65411234863620804</v>
      </c>
      <c r="AZ321" s="34"/>
      <c r="BA321" s="31">
        <v>31716</v>
      </c>
      <c r="BB321" s="35">
        <v>110273</v>
      </c>
      <c r="BC321" s="15">
        <f t="shared" si="108"/>
        <v>188</v>
      </c>
      <c r="BD321" s="36">
        <f t="shared" si="109"/>
        <v>2426</v>
      </c>
      <c r="BE321" s="32">
        <f t="shared" si="110"/>
        <v>2.249483063970259E-2</v>
      </c>
      <c r="BF321" s="72">
        <f t="shared" si="111"/>
        <v>2.1702933220606679E-2</v>
      </c>
      <c r="BG321" s="32"/>
      <c r="BH321" s="31">
        <v>31716</v>
      </c>
      <c r="BI321" s="35">
        <v>8243</v>
      </c>
      <c r="BJ321" s="35">
        <f t="shared" si="112"/>
        <v>-67</v>
      </c>
      <c r="BK321" s="35">
        <f t="shared" si="113"/>
        <v>-55</v>
      </c>
      <c r="BL321" s="32">
        <f t="shared" si="114"/>
        <v>-6.6281031573873772E-3</v>
      </c>
      <c r="BM321" s="32"/>
      <c r="BN321" s="31">
        <v>31716</v>
      </c>
      <c r="BO321" s="38">
        <v>7</v>
      </c>
      <c r="BP321" s="38"/>
      <c r="BU321" s="31">
        <v>31716</v>
      </c>
      <c r="BV321" s="6">
        <v>100094</v>
      </c>
      <c r="BW321" s="6">
        <f t="shared" si="115"/>
        <v>187</v>
      </c>
      <c r="BX321" s="35">
        <f t="shared" si="116"/>
        <v>1884</v>
      </c>
      <c r="BY321" s="32">
        <f t="shared" si="117"/>
        <v>1.918338254760199E-2</v>
      </c>
    </row>
    <row r="322" spans="37:77">
      <c r="AK322" s="31">
        <v>31685</v>
      </c>
      <c r="AL322" s="6">
        <v>180997</v>
      </c>
      <c r="AM322" s="6">
        <f t="shared" si="102"/>
        <v>169</v>
      </c>
      <c r="AN322" s="6">
        <f t="shared" si="103"/>
        <v>2425</v>
      </c>
      <c r="AO322" s="32">
        <f t="shared" si="104"/>
        <v>1.3579956544139016E-2</v>
      </c>
      <c r="AP322" s="32"/>
      <c r="AQ322" s="31">
        <v>31685</v>
      </c>
      <c r="AR322" s="6">
        <v>118395</v>
      </c>
      <c r="AS322" s="6">
        <f t="shared" si="105"/>
        <v>245</v>
      </c>
      <c r="AT322" s="6">
        <f t="shared" si="106"/>
        <v>2490</v>
      </c>
      <c r="AU322" s="32">
        <f t="shared" si="107"/>
        <v>2.1483111168629554E-2</v>
      </c>
      <c r="AV322" s="32"/>
      <c r="AW322" s="31">
        <v>31685</v>
      </c>
      <c r="AX322" s="6">
        <v>65.400000000000006</v>
      </c>
      <c r="AY322" s="46">
        <f t="shared" si="101"/>
        <v>0.65412686398117093</v>
      </c>
      <c r="AZ322" s="34"/>
      <c r="BA322" s="31">
        <v>31685</v>
      </c>
      <c r="BB322" s="35">
        <v>110085</v>
      </c>
      <c r="BC322" s="15">
        <f t="shared" si="108"/>
        <v>70</v>
      </c>
      <c r="BD322" s="36">
        <f t="shared" si="109"/>
        <v>2428</v>
      </c>
      <c r="BE322" s="32">
        <f t="shared" si="110"/>
        <v>2.2553108483424289E-2</v>
      </c>
      <c r="BF322" s="72">
        <f t="shared" si="111"/>
        <v>2.1547669987280416E-2</v>
      </c>
      <c r="BG322" s="32"/>
      <c r="BH322" s="31">
        <v>31685</v>
      </c>
      <c r="BI322" s="35">
        <v>8310</v>
      </c>
      <c r="BJ322" s="35">
        <f t="shared" si="112"/>
        <v>175</v>
      </c>
      <c r="BK322" s="35">
        <f t="shared" si="113"/>
        <v>62</v>
      </c>
      <c r="BL322" s="32">
        <f t="shared" si="114"/>
        <v>7.5169738118332496E-3</v>
      </c>
      <c r="BM322" s="32"/>
      <c r="BN322" s="31">
        <v>31685</v>
      </c>
      <c r="BO322" s="38">
        <v>7</v>
      </c>
      <c r="BP322" s="38"/>
      <c r="BU322" s="31">
        <v>31685</v>
      </c>
      <c r="BV322" s="6">
        <v>99907</v>
      </c>
      <c r="BW322" s="6">
        <f t="shared" si="115"/>
        <v>346</v>
      </c>
      <c r="BX322" s="35">
        <f t="shared" si="116"/>
        <v>1884</v>
      </c>
      <c r="BY322" s="32">
        <f t="shared" si="117"/>
        <v>1.9219978984523989E-2</v>
      </c>
    </row>
    <row r="323" spans="37:77">
      <c r="AK323" s="31">
        <v>31655</v>
      </c>
      <c r="AL323" s="6">
        <v>180828</v>
      </c>
      <c r="AM323" s="6">
        <f t="shared" si="102"/>
        <v>146</v>
      </c>
      <c r="AN323" s="6">
        <f t="shared" si="103"/>
        <v>2423</v>
      </c>
      <c r="AO323" s="32">
        <f t="shared" si="104"/>
        <v>1.3581457918780293E-2</v>
      </c>
      <c r="AP323" s="32"/>
      <c r="AQ323" s="31">
        <v>31655</v>
      </c>
      <c r="AR323" s="6">
        <v>118150</v>
      </c>
      <c r="AS323" s="6">
        <f t="shared" si="105"/>
        <v>21</v>
      </c>
      <c r="AT323" s="6">
        <f t="shared" si="106"/>
        <v>2859</v>
      </c>
      <c r="AU323" s="32">
        <f t="shared" si="107"/>
        <v>2.4798119540987651E-2</v>
      </c>
      <c r="AV323" s="32"/>
      <c r="AW323" s="31">
        <v>31655</v>
      </c>
      <c r="AX323" s="6">
        <v>65.3</v>
      </c>
      <c r="AY323" s="46">
        <f t="shared" si="101"/>
        <v>0.65338332559116952</v>
      </c>
      <c r="AZ323" s="34"/>
      <c r="BA323" s="31">
        <v>31655</v>
      </c>
      <c r="BB323" s="35">
        <v>110015</v>
      </c>
      <c r="BC323" s="15">
        <f t="shared" si="108"/>
        <v>205</v>
      </c>
      <c r="BD323" s="36">
        <f t="shared" si="109"/>
        <v>2920</v>
      </c>
      <c r="BE323" s="32">
        <f t="shared" si="110"/>
        <v>2.7265511928661557E-2</v>
      </c>
      <c r="BF323" s="72">
        <f t="shared" si="111"/>
        <v>2.2818496196161386E-2</v>
      </c>
      <c r="BG323" s="32"/>
      <c r="BH323" s="31">
        <v>31655</v>
      </c>
      <c r="BI323" s="35">
        <v>8135</v>
      </c>
      <c r="BJ323" s="35">
        <f t="shared" si="112"/>
        <v>-184</v>
      </c>
      <c r="BK323" s="35">
        <f t="shared" si="113"/>
        <v>-61</v>
      </c>
      <c r="BL323" s="32">
        <f t="shared" si="114"/>
        <v>-7.442654953635941E-3</v>
      </c>
      <c r="BM323" s="32"/>
      <c r="BN323" s="31">
        <v>31655</v>
      </c>
      <c r="BO323" s="38">
        <v>6.9</v>
      </c>
      <c r="BP323" s="38"/>
      <c r="BU323" s="31">
        <v>31655</v>
      </c>
      <c r="BV323" s="6">
        <v>99561</v>
      </c>
      <c r="BW323" s="6">
        <f t="shared" si="115"/>
        <v>113</v>
      </c>
      <c r="BX323" s="35">
        <f t="shared" si="116"/>
        <v>1742</v>
      </c>
      <c r="BY323" s="32">
        <f t="shared" si="117"/>
        <v>1.7808401230844817E-2</v>
      </c>
    </row>
    <row r="324" spans="37:77">
      <c r="AK324" s="31">
        <v>31624</v>
      </c>
      <c r="AL324" s="6">
        <v>180682</v>
      </c>
      <c r="AM324" s="6">
        <f t="shared" si="102"/>
        <v>179</v>
      </c>
      <c r="AN324" s="6">
        <f t="shared" si="103"/>
        <v>2419</v>
      </c>
      <c r="AO324" s="32">
        <f t="shared" si="104"/>
        <v>1.3569837823889319E-2</v>
      </c>
      <c r="AP324" s="32"/>
      <c r="AQ324" s="31">
        <v>31624</v>
      </c>
      <c r="AR324" s="6">
        <v>118129</v>
      </c>
      <c r="AS324" s="6">
        <f t="shared" si="105"/>
        <v>45</v>
      </c>
      <c r="AT324" s="6">
        <f t="shared" si="106"/>
        <v>2809</v>
      </c>
      <c r="AU324" s="32">
        <f t="shared" si="107"/>
        <v>2.4358307318765204E-2</v>
      </c>
      <c r="AV324" s="32"/>
      <c r="AW324" s="31">
        <v>31624</v>
      </c>
      <c r="AX324" s="6">
        <v>65.400000000000006</v>
      </c>
      <c r="AY324" s="46">
        <f t="shared" si="101"/>
        <v>0.65379506536345622</v>
      </c>
      <c r="AZ324" s="34"/>
      <c r="BA324" s="31">
        <v>31624</v>
      </c>
      <c r="BB324" s="35">
        <v>109810</v>
      </c>
      <c r="BC324" s="15">
        <f t="shared" si="108"/>
        <v>234</v>
      </c>
      <c r="BD324" s="36">
        <f t="shared" si="109"/>
        <v>3003</v>
      </c>
      <c r="BE324" s="32">
        <f t="shared" si="110"/>
        <v>2.8116134710271856E-2</v>
      </c>
      <c r="BF324" s="72">
        <f t="shared" si="111"/>
        <v>2.0564445692500155E-2</v>
      </c>
      <c r="BG324" s="32"/>
      <c r="BH324" s="31">
        <v>31624</v>
      </c>
      <c r="BI324" s="35">
        <v>8319</v>
      </c>
      <c r="BJ324" s="35">
        <f t="shared" si="112"/>
        <v>-189</v>
      </c>
      <c r="BK324" s="35">
        <f t="shared" si="113"/>
        <v>-194</v>
      </c>
      <c r="BL324" s="32">
        <f t="shared" si="114"/>
        <v>-2.2788676142370456E-2</v>
      </c>
      <c r="BM324" s="32"/>
      <c r="BN324" s="31">
        <v>31624</v>
      </c>
      <c r="BO324" s="38">
        <v>7</v>
      </c>
      <c r="BP324" s="38"/>
      <c r="BU324" s="31">
        <v>31624</v>
      </c>
      <c r="BV324" s="6">
        <v>99448</v>
      </c>
      <c r="BW324" s="6">
        <f t="shared" si="115"/>
        <v>318</v>
      </c>
      <c r="BX324" s="35">
        <f t="shared" si="116"/>
        <v>1822</v>
      </c>
      <c r="BY324" s="32">
        <f t="shared" si="117"/>
        <v>1.8663061069796871E-2</v>
      </c>
    </row>
    <row r="325" spans="37:77">
      <c r="AK325" s="31">
        <v>31593</v>
      </c>
      <c r="AL325" s="6">
        <v>180503</v>
      </c>
      <c r="AM325" s="6">
        <f t="shared" si="102"/>
        <v>192</v>
      </c>
      <c r="AN325" s="6">
        <f t="shared" si="103"/>
        <v>2407</v>
      </c>
      <c r="AO325" s="32">
        <f t="shared" si="104"/>
        <v>1.3515182822747329E-2</v>
      </c>
      <c r="AP325" s="32"/>
      <c r="AQ325" s="31">
        <v>31593</v>
      </c>
      <c r="AR325" s="6">
        <v>118084</v>
      </c>
      <c r="AS325" s="6">
        <f t="shared" si="105"/>
        <v>556</v>
      </c>
      <c r="AT325" s="6">
        <f t="shared" si="106"/>
        <v>3119</v>
      </c>
      <c r="AU325" s="32">
        <f t="shared" si="107"/>
        <v>2.7129996085765162E-2</v>
      </c>
      <c r="AV325" s="32"/>
      <c r="AW325" s="31">
        <v>31593</v>
      </c>
      <c r="AX325" s="6">
        <v>65.400000000000006</v>
      </c>
      <c r="AY325" s="46">
        <f t="shared" si="101"/>
        <v>0.65419411311723352</v>
      </c>
      <c r="AZ325" s="34"/>
      <c r="BA325" s="31">
        <v>31593</v>
      </c>
      <c r="BB325" s="35">
        <v>109576</v>
      </c>
      <c r="BC325" s="15">
        <f t="shared" si="108"/>
        <v>487</v>
      </c>
      <c r="BD325" s="36">
        <f t="shared" si="109"/>
        <v>3071</v>
      </c>
      <c r="BE325" s="32">
        <f t="shared" si="110"/>
        <v>2.8834327026900253E-2</v>
      </c>
      <c r="BF325" s="72">
        <f t="shared" si="111"/>
        <v>1.8745183893974948E-2</v>
      </c>
      <c r="BG325" s="32"/>
      <c r="BH325" s="31">
        <v>31593</v>
      </c>
      <c r="BI325" s="35">
        <v>8508</v>
      </c>
      <c r="BJ325" s="35">
        <f t="shared" si="112"/>
        <v>69</v>
      </c>
      <c r="BK325" s="35">
        <f t="shared" si="113"/>
        <v>48</v>
      </c>
      <c r="BL325" s="32">
        <f t="shared" si="114"/>
        <v>5.6737588652482351E-3</v>
      </c>
      <c r="BM325" s="32"/>
      <c r="BN325" s="31">
        <v>31593</v>
      </c>
      <c r="BO325" s="38">
        <v>7.2</v>
      </c>
      <c r="BP325" s="38"/>
      <c r="BU325" s="31">
        <v>31593</v>
      </c>
      <c r="BV325" s="6">
        <v>99130</v>
      </c>
      <c r="BW325" s="6">
        <f t="shared" si="115"/>
        <v>-93</v>
      </c>
      <c r="BX325" s="35">
        <f t="shared" si="116"/>
        <v>1693</v>
      </c>
      <c r="BY325" s="32">
        <f t="shared" si="117"/>
        <v>1.7375329700216602E-2</v>
      </c>
    </row>
    <row r="326" spans="37:77">
      <c r="AK326" s="31">
        <v>31563</v>
      </c>
      <c r="AL326" s="6">
        <v>180311</v>
      </c>
      <c r="AM326" s="6">
        <f t="shared" si="102"/>
        <v>163</v>
      </c>
      <c r="AN326" s="6">
        <f t="shared" si="103"/>
        <v>2367</v>
      </c>
      <c r="AO326" s="32">
        <f t="shared" si="104"/>
        <v>1.3301937688261489E-2</v>
      </c>
      <c r="AP326" s="32"/>
      <c r="AQ326" s="31">
        <v>31563</v>
      </c>
      <c r="AR326" s="6">
        <v>117528</v>
      </c>
      <c r="AS326" s="6">
        <f t="shared" si="105"/>
        <v>212</v>
      </c>
      <c r="AT326" s="6">
        <f t="shared" si="106"/>
        <v>2294</v>
      </c>
      <c r="AU326" s="32">
        <f t="shared" si="107"/>
        <v>1.9907319020427972E-2</v>
      </c>
      <c r="AV326" s="32"/>
      <c r="AW326" s="31">
        <v>31563</v>
      </c>
      <c r="AX326" s="6">
        <v>65.2</v>
      </c>
      <c r="AY326" s="46">
        <f t="shared" si="101"/>
        <v>0.65180715541481105</v>
      </c>
      <c r="AZ326" s="34"/>
      <c r="BA326" s="31">
        <v>31563</v>
      </c>
      <c r="BB326" s="35">
        <v>109089</v>
      </c>
      <c r="BC326" s="15">
        <f t="shared" si="108"/>
        <v>137</v>
      </c>
      <c r="BD326" s="36">
        <f t="shared" si="109"/>
        <v>2157</v>
      </c>
      <c r="BE326" s="32">
        <f t="shared" si="110"/>
        <v>2.0171697901470109E-2</v>
      </c>
      <c r="BF326" s="72">
        <f t="shared" si="111"/>
        <v>1.8351608079194226E-2</v>
      </c>
      <c r="BG326" s="32"/>
      <c r="BH326" s="31">
        <v>31563</v>
      </c>
      <c r="BI326" s="35">
        <v>8439</v>
      </c>
      <c r="BJ326" s="35">
        <f t="shared" si="112"/>
        <v>75</v>
      </c>
      <c r="BK326" s="35">
        <f t="shared" si="113"/>
        <v>137</v>
      </c>
      <c r="BL326" s="32">
        <f t="shared" si="114"/>
        <v>1.6502047699349598E-2</v>
      </c>
      <c r="BM326" s="32"/>
      <c r="BN326" s="31">
        <v>31563</v>
      </c>
      <c r="BO326" s="38">
        <v>7.2</v>
      </c>
      <c r="BP326" s="38"/>
      <c r="BU326" s="31">
        <v>31563</v>
      </c>
      <c r="BV326" s="6">
        <v>99223</v>
      </c>
      <c r="BW326" s="6">
        <f t="shared" si="115"/>
        <v>125</v>
      </c>
      <c r="BX326" s="35">
        <f t="shared" si="116"/>
        <v>1931</v>
      </c>
      <c r="BY326" s="32">
        <f t="shared" si="117"/>
        <v>1.9847469473337931E-2</v>
      </c>
    </row>
    <row r="327" spans="37:77">
      <c r="AK327" s="31">
        <v>31532</v>
      </c>
      <c r="AL327" s="6">
        <v>180148</v>
      </c>
      <c r="AM327" s="6">
        <f t="shared" si="102"/>
        <v>163</v>
      </c>
      <c r="AN327" s="6">
        <f t="shared" si="103"/>
        <v>2349</v>
      </c>
      <c r="AO327" s="32">
        <f t="shared" si="104"/>
        <v>1.321154787147294E-2</v>
      </c>
      <c r="AP327" s="32"/>
      <c r="AQ327" s="31">
        <v>31532</v>
      </c>
      <c r="AR327" s="6">
        <v>117316</v>
      </c>
      <c r="AS327" s="6">
        <f t="shared" si="105"/>
        <v>96</v>
      </c>
      <c r="AT327" s="6">
        <f t="shared" si="106"/>
        <v>1985</v>
      </c>
      <c r="AU327" s="32">
        <f t="shared" si="107"/>
        <v>1.7211330865075203E-2</v>
      </c>
      <c r="AV327" s="32"/>
      <c r="AW327" s="31">
        <v>31532</v>
      </c>
      <c r="AX327" s="6">
        <v>65.099999999999994</v>
      </c>
      <c r="AY327" s="46">
        <f t="shared" ref="AY327:AY390" si="118">AR327/AL327</f>
        <v>0.65122010791127294</v>
      </c>
      <c r="AZ327" s="34"/>
      <c r="BA327" s="31">
        <v>31532</v>
      </c>
      <c r="BB327" s="35">
        <v>108952</v>
      </c>
      <c r="BC327" s="15">
        <f t="shared" si="108"/>
        <v>115</v>
      </c>
      <c r="BD327" s="36">
        <f t="shared" si="109"/>
        <v>2016</v>
      </c>
      <c r="BE327" s="32">
        <f t="shared" si="110"/>
        <v>1.8852397695818146E-2</v>
      </c>
      <c r="BF327" s="72">
        <f t="shared" si="111"/>
        <v>2.1885944285725323E-2</v>
      </c>
      <c r="BG327" s="32"/>
      <c r="BH327" s="31">
        <v>31532</v>
      </c>
      <c r="BI327" s="35">
        <v>8364</v>
      </c>
      <c r="BJ327" s="35">
        <f t="shared" si="112"/>
        <v>-19</v>
      </c>
      <c r="BK327" s="35">
        <f t="shared" si="113"/>
        <v>-31</v>
      </c>
      <c r="BL327" s="32">
        <f t="shared" si="114"/>
        <v>-3.6926742108397415E-3</v>
      </c>
      <c r="BM327" s="32"/>
      <c r="BN327" s="31">
        <v>31532</v>
      </c>
      <c r="BO327" s="38">
        <v>7.1</v>
      </c>
      <c r="BP327" s="38"/>
      <c r="BU327" s="31">
        <v>31532</v>
      </c>
      <c r="BV327" s="6">
        <v>99098</v>
      </c>
      <c r="BW327" s="6">
        <f t="shared" si="115"/>
        <v>188</v>
      </c>
      <c r="BX327" s="35">
        <f t="shared" si="116"/>
        <v>2080</v>
      </c>
      <c r="BY327" s="32">
        <f t="shared" si="117"/>
        <v>2.1439320538456874E-2</v>
      </c>
    </row>
    <row r="328" spans="37:77">
      <c r="AK328" s="31">
        <v>31502</v>
      </c>
      <c r="AL328" s="6">
        <v>179985</v>
      </c>
      <c r="AM328" s="6">
        <f t="shared" ref="AM328:AM391" si="119">AL328-AL329</f>
        <v>164</v>
      </c>
      <c r="AN328" s="6">
        <f t="shared" ref="AN328:AN391" si="120">AL328-AL340</f>
        <v>2318</v>
      </c>
      <c r="AO328" s="32">
        <f t="shared" ref="AO328:AO391" si="121">AL328/AL340-1</f>
        <v>1.3046879836998482E-2</v>
      </c>
      <c r="AP328" s="32"/>
      <c r="AQ328" s="31">
        <v>31502</v>
      </c>
      <c r="AR328" s="6">
        <v>117220</v>
      </c>
      <c r="AS328" s="6">
        <f t="shared" ref="AS328:AS391" si="122">AR328-AR329</f>
        <v>338</v>
      </c>
      <c r="AT328" s="6">
        <f t="shared" ref="AT328:AT391" si="123">AR328-AR340</f>
        <v>1892</v>
      </c>
      <c r="AU328" s="32">
        <f t="shared" ref="AU328:AU391" si="124">AR328/AR340-1</f>
        <v>1.6405382907880073E-2</v>
      </c>
      <c r="AV328" s="32"/>
      <c r="AW328" s="31">
        <v>31502</v>
      </c>
      <c r="AX328" s="6">
        <v>65.099999999999994</v>
      </c>
      <c r="AY328" s="46">
        <f t="shared" si="118"/>
        <v>0.65127649526349418</v>
      </c>
      <c r="AZ328" s="34"/>
      <c r="BA328" s="31">
        <v>31502</v>
      </c>
      <c r="BB328" s="35">
        <v>108837</v>
      </c>
      <c r="BC328" s="15">
        <f t="shared" ref="BC328:BC391" si="125">BB328-BB329</f>
        <v>357</v>
      </c>
      <c r="BD328" s="36">
        <f t="shared" ref="BD328:BD391" si="126">BB328-BB340</f>
        <v>1848</v>
      </c>
      <c r="BE328" s="32">
        <f t="shared" ref="BE328:BE391" si="127">BB328/BB340-1</f>
        <v>1.7272803746179566E-2</v>
      </c>
      <c r="BF328" s="72">
        <f t="shared" ref="BF328:BF391" si="128">AVERAGE(BE328,BE340)</f>
        <v>2.3169859604870058E-2</v>
      </c>
      <c r="BG328" s="32"/>
      <c r="BH328" s="31">
        <v>31502</v>
      </c>
      <c r="BI328" s="35">
        <v>8383</v>
      </c>
      <c r="BJ328" s="35">
        <f t="shared" ref="BJ328:BJ391" si="129">BI328-BI329</f>
        <v>-19</v>
      </c>
      <c r="BK328" s="35">
        <f t="shared" ref="BK328:BK391" si="130">BI328-BI340</f>
        <v>44</v>
      </c>
      <c r="BL328" s="32">
        <f t="shared" ref="BL328:BL391" si="131">BI328/BI340-1</f>
        <v>5.2764120398129943E-3</v>
      </c>
      <c r="BM328" s="32"/>
      <c r="BN328" s="31">
        <v>31502</v>
      </c>
      <c r="BO328" s="38">
        <v>7.2</v>
      </c>
      <c r="BP328" s="38"/>
      <c r="BU328" s="31">
        <v>31502</v>
      </c>
      <c r="BV328" s="6">
        <v>98910</v>
      </c>
      <c r="BW328" s="6">
        <f t="shared" ref="BW328:BW391" si="132">BV328-BV329</f>
        <v>93</v>
      </c>
      <c r="BX328" s="35">
        <f t="shared" ref="BX328:BX391" si="133">BV328-BV340</f>
        <v>2087</v>
      </c>
      <c r="BY328" s="32">
        <f t="shared" ref="BY328:BY391" si="134">BV328/BV340-1</f>
        <v>2.1554795864618947E-2</v>
      </c>
    </row>
    <row r="329" spans="37:77">
      <c r="AK329" s="31">
        <v>31471</v>
      </c>
      <c r="AL329" s="6">
        <v>179821</v>
      </c>
      <c r="AM329" s="6">
        <f t="shared" si="119"/>
        <v>151</v>
      </c>
      <c r="AN329" s="6">
        <f t="shared" si="120"/>
        <v>2305</v>
      </c>
      <c r="AO329" s="32">
        <f t="shared" si="121"/>
        <v>1.2984745037067036E-2</v>
      </c>
      <c r="AP329" s="32"/>
      <c r="AQ329" s="31">
        <v>31471</v>
      </c>
      <c r="AR329" s="6">
        <v>116882</v>
      </c>
      <c r="AS329" s="6">
        <f t="shared" si="122"/>
        <v>200</v>
      </c>
      <c r="AT329" s="6">
        <f t="shared" si="123"/>
        <v>2006</v>
      </c>
      <c r="AU329" s="32">
        <f t="shared" si="124"/>
        <v>1.7462307183397696E-2</v>
      </c>
      <c r="AV329" s="32"/>
      <c r="AW329" s="31">
        <v>31471</v>
      </c>
      <c r="AX329" s="6">
        <v>65</v>
      </c>
      <c r="AY329" s="46">
        <f t="shared" si="118"/>
        <v>0.6499908242085185</v>
      </c>
      <c r="AZ329" s="34"/>
      <c r="BA329" s="31">
        <v>31471</v>
      </c>
      <c r="BB329" s="35">
        <v>108480</v>
      </c>
      <c r="BC329" s="15">
        <f t="shared" si="125"/>
        <v>-407</v>
      </c>
      <c r="BD329" s="36">
        <f t="shared" si="126"/>
        <v>1925</v>
      </c>
      <c r="BE329" s="32">
        <f t="shared" si="127"/>
        <v>1.8065787621416085E-2</v>
      </c>
      <c r="BF329" s="72">
        <f t="shared" si="128"/>
        <v>2.2184958843841085E-2</v>
      </c>
      <c r="BG329" s="32"/>
      <c r="BH329" s="31">
        <v>31471</v>
      </c>
      <c r="BI329" s="35">
        <v>8402</v>
      </c>
      <c r="BJ329" s="35">
        <f t="shared" si="129"/>
        <v>607</v>
      </c>
      <c r="BK329" s="35">
        <f t="shared" si="130"/>
        <v>81</v>
      </c>
      <c r="BL329" s="32">
        <f t="shared" si="131"/>
        <v>9.7344069222449203E-3</v>
      </c>
      <c r="BM329" s="32"/>
      <c r="BN329" s="31">
        <v>31471</v>
      </c>
      <c r="BO329" s="38">
        <v>7.2</v>
      </c>
      <c r="BP329" s="38"/>
      <c r="BU329" s="31">
        <v>31471</v>
      </c>
      <c r="BV329" s="6">
        <v>98817</v>
      </c>
      <c r="BW329" s="6">
        <f t="shared" si="132"/>
        <v>107</v>
      </c>
      <c r="BX329" s="35">
        <f t="shared" si="133"/>
        <v>2340</v>
      </c>
      <c r="BY329" s="32">
        <f t="shared" si="134"/>
        <v>2.4254485525047498E-2</v>
      </c>
    </row>
    <row r="330" spans="37:77">
      <c r="AK330" s="31">
        <v>31443</v>
      </c>
      <c r="AL330" s="6">
        <v>179670</v>
      </c>
      <c r="AM330" s="6">
        <f t="shared" si="119"/>
        <v>558</v>
      </c>
      <c r="AN330" s="6">
        <f t="shared" si="120"/>
        <v>2286</v>
      </c>
      <c r="AO330" s="32">
        <f t="shared" si="121"/>
        <v>1.288729535922073E-2</v>
      </c>
      <c r="AP330" s="32"/>
      <c r="AQ330" s="31">
        <v>31443</v>
      </c>
      <c r="AR330" s="6">
        <v>116682</v>
      </c>
      <c r="AS330" s="6">
        <f t="shared" si="122"/>
        <v>328</v>
      </c>
      <c r="AT330" s="6">
        <f t="shared" si="123"/>
        <v>1957</v>
      </c>
      <c r="AU330" s="32">
        <f t="shared" si="124"/>
        <v>1.7058182610590444E-2</v>
      </c>
      <c r="AV330" s="32"/>
      <c r="AW330" s="31">
        <v>31443</v>
      </c>
      <c r="AX330" s="6">
        <v>64.900000000000006</v>
      </c>
      <c r="AY330" s="46">
        <f t="shared" si="118"/>
        <v>0.64942394389714475</v>
      </c>
      <c r="AZ330" s="34"/>
      <c r="BA330" s="31">
        <v>31443</v>
      </c>
      <c r="BB330" s="35">
        <v>108887</v>
      </c>
      <c r="BC330" s="15">
        <f t="shared" si="125"/>
        <v>671</v>
      </c>
      <c r="BD330" s="36">
        <f t="shared" si="126"/>
        <v>2585</v>
      </c>
      <c r="BE330" s="32">
        <f t="shared" si="127"/>
        <v>2.4317510488984118E-2</v>
      </c>
      <c r="BF330" s="72">
        <f t="shared" si="128"/>
        <v>2.7182834468530537E-2</v>
      </c>
      <c r="BG330" s="32"/>
      <c r="BH330" s="31">
        <v>31443</v>
      </c>
      <c r="BI330" s="35">
        <v>7795</v>
      </c>
      <c r="BJ330" s="35">
        <f t="shared" si="129"/>
        <v>-343</v>
      </c>
      <c r="BK330" s="35">
        <f t="shared" si="130"/>
        <v>-628</v>
      </c>
      <c r="BL330" s="32">
        <f t="shared" si="131"/>
        <v>-7.4557758518342676E-2</v>
      </c>
      <c r="BM330" s="32"/>
      <c r="BN330" s="31">
        <v>31443</v>
      </c>
      <c r="BO330" s="38">
        <v>6.7</v>
      </c>
      <c r="BP330" s="38"/>
      <c r="BU330" s="31">
        <v>31443</v>
      </c>
      <c r="BV330" s="6">
        <v>98710</v>
      </c>
      <c r="BW330" s="6">
        <f t="shared" si="132"/>
        <v>123</v>
      </c>
      <c r="BX330" s="35">
        <f t="shared" si="133"/>
        <v>2357</v>
      </c>
      <c r="BY330" s="32">
        <f t="shared" si="134"/>
        <v>2.4462134028001126E-2</v>
      </c>
    </row>
    <row r="331" spans="37:77">
      <c r="AK331" s="31">
        <v>31412</v>
      </c>
      <c r="AL331" s="6">
        <v>179112</v>
      </c>
      <c r="AM331" s="6">
        <f t="shared" si="119"/>
        <v>172</v>
      </c>
      <c r="AN331" s="6">
        <f t="shared" si="120"/>
        <v>1806</v>
      </c>
      <c r="AO331" s="32">
        <f t="shared" si="121"/>
        <v>1.018578051504182E-2</v>
      </c>
      <c r="AP331" s="32"/>
      <c r="AQ331" s="31">
        <v>31412</v>
      </c>
      <c r="AR331" s="6">
        <v>116354</v>
      </c>
      <c r="AS331" s="6">
        <f t="shared" si="122"/>
        <v>219</v>
      </c>
      <c r="AT331" s="6">
        <f t="shared" si="123"/>
        <v>1773</v>
      </c>
      <c r="AU331" s="32">
        <f t="shared" si="124"/>
        <v>1.5473769647672775E-2</v>
      </c>
      <c r="AV331" s="32"/>
      <c r="AW331" s="31">
        <v>31412</v>
      </c>
      <c r="AX331" s="6">
        <v>65</v>
      </c>
      <c r="AY331" s="46">
        <f t="shared" si="118"/>
        <v>0.64961588279958904</v>
      </c>
      <c r="AZ331" s="34"/>
      <c r="BA331" s="31">
        <v>31412</v>
      </c>
      <c r="BB331" s="35">
        <v>108216</v>
      </c>
      <c r="BC331" s="15">
        <f t="shared" si="125"/>
        <v>209</v>
      </c>
      <c r="BD331" s="36">
        <f t="shared" si="126"/>
        <v>1993</v>
      </c>
      <c r="BE331" s="32">
        <f t="shared" si="127"/>
        <v>1.8762414919555992E-2</v>
      </c>
      <c r="BF331" s="72">
        <f t="shared" si="128"/>
        <v>2.5046864378493239E-2</v>
      </c>
      <c r="BG331" s="32"/>
      <c r="BH331" s="31">
        <v>31412</v>
      </c>
      <c r="BI331" s="35">
        <v>8138</v>
      </c>
      <c r="BJ331" s="35">
        <f t="shared" si="129"/>
        <v>10</v>
      </c>
      <c r="BK331" s="35">
        <f t="shared" si="130"/>
        <v>-220</v>
      </c>
      <c r="BL331" s="32">
        <f t="shared" si="131"/>
        <v>-2.6322086623594143E-2</v>
      </c>
      <c r="BM331" s="32"/>
      <c r="BN331" s="31">
        <v>31412</v>
      </c>
      <c r="BO331" s="38">
        <v>7</v>
      </c>
      <c r="BP331" s="38"/>
      <c r="BU331" s="31">
        <v>31412</v>
      </c>
      <c r="BV331" s="6">
        <v>98587</v>
      </c>
      <c r="BW331" s="6">
        <f t="shared" si="132"/>
        <v>168</v>
      </c>
      <c r="BX331" s="35">
        <f t="shared" si="133"/>
        <v>2500</v>
      </c>
      <c r="BY331" s="32">
        <f t="shared" si="134"/>
        <v>2.6018087774621002E-2</v>
      </c>
    </row>
    <row r="332" spans="37:77">
      <c r="AK332" s="31">
        <v>31381</v>
      </c>
      <c r="AL332" s="6">
        <v>178940</v>
      </c>
      <c r="AM332" s="6">
        <f t="shared" si="119"/>
        <v>170</v>
      </c>
      <c r="AN332" s="6">
        <f t="shared" si="120"/>
        <v>1805</v>
      </c>
      <c r="AO332" s="32">
        <f t="shared" si="121"/>
        <v>1.0189968103423874E-2</v>
      </c>
      <c r="AP332" s="32"/>
      <c r="AQ332" s="31">
        <v>31381</v>
      </c>
      <c r="AR332" s="6">
        <v>116135</v>
      </c>
      <c r="AS332" s="6">
        <f t="shared" si="122"/>
        <v>-10</v>
      </c>
      <c r="AT332" s="6">
        <f t="shared" si="123"/>
        <v>1965</v>
      </c>
      <c r="AU332" s="32">
        <f t="shared" si="124"/>
        <v>1.7211176316019872E-2</v>
      </c>
      <c r="AV332" s="32"/>
      <c r="AW332" s="31">
        <v>31381</v>
      </c>
      <c r="AX332" s="6">
        <v>64.900000000000006</v>
      </c>
      <c r="AY332" s="46">
        <f t="shared" si="118"/>
        <v>0.64901643008829779</v>
      </c>
      <c r="AZ332" s="34"/>
      <c r="BA332" s="31">
        <v>31381</v>
      </c>
      <c r="BB332" s="35">
        <v>108007</v>
      </c>
      <c r="BC332" s="15">
        <f t="shared" si="125"/>
        <v>160</v>
      </c>
      <c r="BD332" s="36">
        <f t="shared" si="126"/>
        <v>2035</v>
      </c>
      <c r="BE332" s="32">
        <f t="shared" si="127"/>
        <v>1.9203185747178608E-2</v>
      </c>
      <c r="BF332" s="72">
        <f t="shared" si="128"/>
        <v>2.5385840749067468E-2</v>
      </c>
      <c r="BG332" s="32"/>
      <c r="BH332" s="31">
        <v>31381</v>
      </c>
      <c r="BI332" s="35">
        <v>8128</v>
      </c>
      <c r="BJ332" s="35">
        <f t="shared" si="129"/>
        <v>-170</v>
      </c>
      <c r="BK332" s="35">
        <f t="shared" si="130"/>
        <v>-70</v>
      </c>
      <c r="BL332" s="32">
        <f t="shared" si="131"/>
        <v>-8.538667967797009E-3</v>
      </c>
      <c r="BM332" s="32"/>
      <c r="BN332" s="31">
        <v>31381</v>
      </c>
      <c r="BO332" s="38">
        <v>7</v>
      </c>
      <c r="BP332" s="38"/>
      <c r="BU332" s="31">
        <v>31381</v>
      </c>
      <c r="BV332" s="6">
        <v>98419</v>
      </c>
      <c r="BW332" s="6">
        <f t="shared" si="132"/>
        <v>209</v>
      </c>
      <c r="BX332" s="35">
        <f t="shared" si="133"/>
        <v>2459</v>
      </c>
      <c r="BY332" s="32">
        <f t="shared" si="134"/>
        <v>2.562526052521874E-2</v>
      </c>
    </row>
    <row r="333" spans="37:77">
      <c r="AK333" s="31">
        <v>31351</v>
      </c>
      <c r="AL333" s="6">
        <v>178770</v>
      </c>
      <c r="AM333" s="6">
        <f t="shared" si="119"/>
        <v>198</v>
      </c>
      <c r="AN333" s="6">
        <f t="shared" si="120"/>
        <v>1814</v>
      </c>
      <c r="AO333" s="32">
        <f t="shared" si="121"/>
        <v>1.0251135875584794E-2</v>
      </c>
      <c r="AP333" s="32"/>
      <c r="AQ333" s="31">
        <v>31351</v>
      </c>
      <c r="AR333" s="6">
        <v>116145</v>
      </c>
      <c r="AS333" s="6">
        <f t="shared" si="122"/>
        <v>240</v>
      </c>
      <c r="AT333" s="6">
        <f t="shared" si="123"/>
        <v>2126</v>
      </c>
      <c r="AU333" s="32">
        <f t="shared" si="124"/>
        <v>1.864601513782782E-2</v>
      </c>
      <c r="AV333" s="32"/>
      <c r="AW333" s="31">
        <v>31351</v>
      </c>
      <c r="AX333" s="6">
        <v>65</v>
      </c>
      <c r="AY333" s="46">
        <f t="shared" si="118"/>
        <v>0.64968954522570899</v>
      </c>
      <c r="AZ333" s="34"/>
      <c r="BA333" s="31">
        <v>31351</v>
      </c>
      <c r="BB333" s="35">
        <v>107847</v>
      </c>
      <c r="BC333" s="15">
        <f t="shared" si="125"/>
        <v>190</v>
      </c>
      <c r="BD333" s="36">
        <f t="shared" si="126"/>
        <v>2209</v>
      </c>
      <c r="BE333" s="32">
        <f t="shared" si="127"/>
        <v>2.0911035801510769E-2</v>
      </c>
      <c r="BF333" s="72">
        <f t="shared" si="128"/>
        <v>2.8090931811122988E-2</v>
      </c>
      <c r="BG333" s="32"/>
      <c r="BH333" s="31">
        <v>31351</v>
      </c>
      <c r="BI333" s="35">
        <v>8298</v>
      </c>
      <c r="BJ333" s="35">
        <f t="shared" si="129"/>
        <v>50</v>
      </c>
      <c r="BK333" s="35">
        <f t="shared" si="130"/>
        <v>-83</v>
      </c>
      <c r="BL333" s="32">
        <f t="shared" si="131"/>
        <v>-9.9033528218589462E-3</v>
      </c>
      <c r="BM333" s="32"/>
      <c r="BN333" s="31">
        <v>31351</v>
      </c>
      <c r="BO333" s="38">
        <v>7.1</v>
      </c>
      <c r="BP333" s="38"/>
      <c r="BU333" s="31">
        <v>31351</v>
      </c>
      <c r="BV333" s="6">
        <v>98210</v>
      </c>
      <c r="BW333" s="6">
        <f t="shared" si="132"/>
        <v>187</v>
      </c>
      <c r="BX333" s="35">
        <f t="shared" si="133"/>
        <v>2599</v>
      </c>
      <c r="BY333" s="32">
        <f t="shared" si="134"/>
        <v>2.7183064710127436E-2</v>
      </c>
    </row>
    <row r="334" spans="37:77">
      <c r="AK334" s="31">
        <v>31320</v>
      </c>
      <c r="AL334" s="6">
        <v>178572</v>
      </c>
      <c r="AM334" s="6">
        <f t="shared" si="119"/>
        <v>167</v>
      </c>
      <c r="AN334" s="6">
        <f t="shared" si="120"/>
        <v>1809</v>
      </c>
      <c r="AO334" s="32">
        <f t="shared" si="121"/>
        <v>1.0234042192087678E-2</v>
      </c>
      <c r="AP334" s="32"/>
      <c r="AQ334" s="31">
        <v>31320</v>
      </c>
      <c r="AR334" s="6">
        <v>115905</v>
      </c>
      <c r="AS334" s="6">
        <f t="shared" si="122"/>
        <v>614</v>
      </c>
      <c r="AT334" s="6">
        <f t="shared" si="123"/>
        <v>2048</v>
      </c>
      <c r="AU334" s="32">
        <f t="shared" si="124"/>
        <v>1.7987475517535101E-2</v>
      </c>
      <c r="AV334" s="32"/>
      <c r="AW334" s="31">
        <v>31320</v>
      </c>
      <c r="AX334" s="6">
        <v>64.900000000000006</v>
      </c>
      <c r="AY334" s="46">
        <f t="shared" si="118"/>
        <v>0.64906592298904642</v>
      </c>
      <c r="AZ334" s="34"/>
      <c r="BA334" s="31">
        <v>31320</v>
      </c>
      <c r="BB334" s="35">
        <v>107657</v>
      </c>
      <c r="BC334" s="15">
        <f t="shared" si="125"/>
        <v>562</v>
      </c>
      <c r="BD334" s="36">
        <f t="shared" si="126"/>
        <v>2167</v>
      </c>
      <c r="BE334" s="32">
        <f t="shared" si="127"/>
        <v>2.0542231491136542E-2</v>
      </c>
      <c r="BF334" s="72">
        <f t="shared" si="128"/>
        <v>2.7297856648956009E-2</v>
      </c>
      <c r="BG334" s="32"/>
      <c r="BH334" s="31">
        <v>31320</v>
      </c>
      <c r="BI334" s="35">
        <v>8248</v>
      </c>
      <c r="BJ334" s="35">
        <f t="shared" si="129"/>
        <v>52</v>
      </c>
      <c r="BK334" s="35">
        <f t="shared" si="130"/>
        <v>-119</v>
      </c>
      <c r="BL334" s="32">
        <f t="shared" si="131"/>
        <v>-1.4222540934624162E-2</v>
      </c>
      <c r="BM334" s="32"/>
      <c r="BN334" s="31">
        <v>31320</v>
      </c>
      <c r="BO334" s="38">
        <v>7.1</v>
      </c>
      <c r="BP334" s="38"/>
      <c r="BU334" s="31">
        <v>31320</v>
      </c>
      <c r="BV334" s="6">
        <v>98023</v>
      </c>
      <c r="BW334" s="6">
        <f t="shared" si="132"/>
        <v>204</v>
      </c>
      <c r="BX334" s="35">
        <f t="shared" si="133"/>
        <v>2698</v>
      </c>
      <c r="BY334" s="32">
        <f t="shared" si="134"/>
        <v>2.8303173354314204E-2</v>
      </c>
    </row>
    <row r="335" spans="37:77">
      <c r="AK335" s="31">
        <v>31290</v>
      </c>
      <c r="AL335" s="6">
        <v>178405</v>
      </c>
      <c r="AM335" s="6">
        <f t="shared" si="119"/>
        <v>142</v>
      </c>
      <c r="AN335" s="6">
        <f t="shared" si="120"/>
        <v>1822</v>
      </c>
      <c r="AO335" s="32">
        <f t="shared" si="121"/>
        <v>1.0318094040762782E-2</v>
      </c>
      <c r="AP335" s="32"/>
      <c r="AQ335" s="31">
        <v>31290</v>
      </c>
      <c r="AR335" s="6">
        <v>115291</v>
      </c>
      <c r="AS335" s="6">
        <f t="shared" si="122"/>
        <v>-29</v>
      </c>
      <c r="AT335" s="6">
        <f t="shared" si="123"/>
        <v>1609</v>
      </c>
      <c r="AU335" s="32">
        <f t="shared" si="124"/>
        <v>1.4153515947995299E-2</v>
      </c>
      <c r="AV335" s="32"/>
      <c r="AW335" s="31">
        <v>31290</v>
      </c>
      <c r="AX335" s="6">
        <v>64.599999999999994</v>
      </c>
      <c r="AY335" s="46">
        <f t="shared" si="118"/>
        <v>0.64623188811972754</v>
      </c>
      <c r="AZ335" s="34"/>
      <c r="BA335" s="31">
        <v>31290</v>
      </c>
      <c r="BB335" s="35">
        <v>107095</v>
      </c>
      <c r="BC335" s="15">
        <f t="shared" si="125"/>
        <v>288</v>
      </c>
      <c r="BD335" s="36">
        <f t="shared" si="126"/>
        <v>1932</v>
      </c>
      <c r="BE335" s="32">
        <f t="shared" si="127"/>
        <v>1.8371480463661216E-2</v>
      </c>
      <c r="BF335" s="72">
        <f t="shared" si="128"/>
        <v>2.667944151519408E-2</v>
      </c>
      <c r="BG335" s="32"/>
      <c r="BH335" s="31">
        <v>31290</v>
      </c>
      <c r="BI335" s="35">
        <v>8196</v>
      </c>
      <c r="BJ335" s="35">
        <f t="shared" si="129"/>
        <v>-317</v>
      </c>
      <c r="BK335" s="35">
        <f t="shared" si="130"/>
        <v>-323</v>
      </c>
      <c r="BL335" s="32">
        <f t="shared" si="131"/>
        <v>-3.7915248268576174E-2</v>
      </c>
      <c r="BM335" s="32"/>
      <c r="BN335" s="31">
        <v>31290</v>
      </c>
      <c r="BO335" s="38">
        <v>7.1</v>
      </c>
      <c r="BP335" s="38"/>
      <c r="BU335" s="31">
        <v>31290</v>
      </c>
      <c r="BV335" s="6">
        <v>97819</v>
      </c>
      <c r="BW335" s="6">
        <f t="shared" si="132"/>
        <v>193</v>
      </c>
      <c r="BX335" s="35">
        <f t="shared" si="133"/>
        <v>2805</v>
      </c>
      <c r="BY335" s="32">
        <f t="shared" si="134"/>
        <v>2.9521965184078125E-2</v>
      </c>
    </row>
    <row r="336" spans="37:77">
      <c r="AK336" s="31">
        <v>31259</v>
      </c>
      <c r="AL336" s="6">
        <v>178263</v>
      </c>
      <c r="AM336" s="6">
        <f t="shared" si="119"/>
        <v>167</v>
      </c>
      <c r="AN336" s="6">
        <f t="shared" si="120"/>
        <v>1823</v>
      </c>
      <c r="AO336" s="32">
        <f t="shared" si="121"/>
        <v>1.033212423486729E-2</v>
      </c>
      <c r="AP336" s="32"/>
      <c r="AQ336" s="31">
        <v>31259</v>
      </c>
      <c r="AR336" s="6">
        <v>115320</v>
      </c>
      <c r="AS336" s="6">
        <f t="shared" si="122"/>
        <v>355</v>
      </c>
      <c r="AT336" s="6">
        <f t="shared" si="123"/>
        <v>1348</v>
      </c>
      <c r="AU336" s="32">
        <f t="shared" si="124"/>
        <v>1.1827466395254893E-2</v>
      </c>
      <c r="AV336" s="32"/>
      <c r="AW336" s="31">
        <v>31259</v>
      </c>
      <c r="AX336" s="6">
        <v>64.7</v>
      </c>
      <c r="AY336" s="46">
        <f t="shared" si="118"/>
        <v>0.64690934181518323</v>
      </c>
      <c r="AZ336" s="34"/>
      <c r="BA336" s="31">
        <v>31259</v>
      </c>
      <c r="BB336" s="35">
        <v>106807</v>
      </c>
      <c r="BC336" s="15">
        <f t="shared" si="125"/>
        <v>302</v>
      </c>
      <c r="BD336" s="36">
        <f t="shared" si="126"/>
        <v>1372</v>
      </c>
      <c r="BE336" s="32">
        <f t="shared" si="127"/>
        <v>1.3012756674728454E-2</v>
      </c>
      <c r="BF336" s="72">
        <f t="shared" si="128"/>
        <v>2.738911487993001E-2</v>
      </c>
      <c r="BG336" s="32"/>
      <c r="BH336" s="31">
        <v>31259</v>
      </c>
      <c r="BI336" s="35">
        <v>8513</v>
      </c>
      <c r="BJ336" s="35">
        <f t="shared" si="129"/>
        <v>53</v>
      </c>
      <c r="BK336" s="35">
        <f t="shared" si="130"/>
        <v>-24</v>
      </c>
      <c r="BL336" s="32">
        <f t="shared" si="131"/>
        <v>-2.8112920229589333E-3</v>
      </c>
      <c r="BM336" s="32"/>
      <c r="BN336" s="31">
        <v>31259</v>
      </c>
      <c r="BO336" s="38">
        <v>7.4</v>
      </c>
      <c r="BP336" s="38"/>
      <c r="BU336" s="31">
        <v>31259</v>
      </c>
      <c r="BV336" s="6">
        <v>97626</v>
      </c>
      <c r="BW336" s="6">
        <f t="shared" si="132"/>
        <v>189</v>
      </c>
      <c r="BX336" s="35">
        <f t="shared" si="133"/>
        <v>2853</v>
      </c>
      <c r="BY336" s="32">
        <f t="shared" si="134"/>
        <v>3.0103510493495023E-2</v>
      </c>
    </row>
    <row r="337" spans="37:77">
      <c r="AK337" s="31">
        <v>31228</v>
      </c>
      <c r="AL337" s="6">
        <v>178096</v>
      </c>
      <c r="AM337" s="6">
        <f t="shared" si="119"/>
        <v>152</v>
      </c>
      <c r="AN337" s="6">
        <f t="shared" si="120"/>
        <v>1812</v>
      </c>
      <c r="AO337" s="32">
        <f t="shared" si="121"/>
        <v>1.027886818996615E-2</v>
      </c>
      <c r="AP337" s="32"/>
      <c r="AQ337" s="31">
        <v>31228</v>
      </c>
      <c r="AR337" s="6">
        <v>114965</v>
      </c>
      <c r="AS337" s="6">
        <f t="shared" si="122"/>
        <v>-269</v>
      </c>
      <c r="AT337" s="6">
        <f t="shared" si="123"/>
        <v>1148</v>
      </c>
      <c r="AU337" s="32">
        <f t="shared" si="124"/>
        <v>1.0086366711475447E-2</v>
      </c>
      <c r="AV337" s="32"/>
      <c r="AW337" s="31">
        <v>31228</v>
      </c>
      <c r="AX337" s="6">
        <v>64.599999999999994</v>
      </c>
      <c r="AY337" s="46">
        <f t="shared" si="118"/>
        <v>0.64552263947533917</v>
      </c>
      <c r="AZ337" s="34"/>
      <c r="BA337" s="31">
        <v>31228</v>
      </c>
      <c r="BB337" s="35">
        <v>106505</v>
      </c>
      <c r="BC337" s="15">
        <f t="shared" si="125"/>
        <v>-427</v>
      </c>
      <c r="BD337" s="36">
        <f t="shared" si="126"/>
        <v>914</v>
      </c>
      <c r="BE337" s="32">
        <f t="shared" si="127"/>
        <v>8.6560407610496437E-3</v>
      </c>
      <c r="BF337" s="72">
        <f t="shared" si="128"/>
        <v>2.8962086740466408E-2</v>
      </c>
      <c r="BG337" s="32"/>
      <c r="BH337" s="31">
        <v>31228</v>
      </c>
      <c r="BI337" s="35">
        <v>8460</v>
      </c>
      <c r="BJ337" s="35">
        <f t="shared" si="129"/>
        <v>158</v>
      </c>
      <c r="BK337" s="35">
        <f t="shared" si="130"/>
        <v>234</v>
      </c>
      <c r="BL337" s="32">
        <f t="shared" si="131"/>
        <v>2.8446389496717739E-2</v>
      </c>
      <c r="BM337" s="32"/>
      <c r="BN337" s="31">
        <v>31228</v>
      </c>
      <c r="BO337" s="38">
        <v>7.4</v>
      </c>
      <c r="BP337" s="38"/>
      <c r="BU337" s="31">
        <v>31228</v>
      </c>
      <c r="BV337" s="6">
        <v>97437</v>
      </c>
      <c r="BW337" s="6">
        <f t="shared" si="132"/>
        <v>145</v>
      </c>
      <c r="BX337" s="35">
        <f t="shared" si="133"/>
        <v>2976</v>
      </c>
      <c r="BY337" s="32">
        <f t="shared" si="134"/>
        <v>3.150506558262145E-2</v>
      </c>
    </row>
    <row r="338" spans="37:77">
      <c r="AK338" s="31">
        <v>31198</v>
      </c>
      <c r="AL338" s="6">
        <v>177944</v>
      </c>
      <c r="AM338" s="6">
        <f t="shared" si="119"/>
        <v>145</v>
      </c>
      <c r="AN338" s="6">
        <f t="shared" si="120"/>
        <v>1821</v>
      </c>
      <c r="AO338" s="32">
        <f t="shared" si="121"/>
        <v>1.0339365102797426E-2</v>
      </c>
      <c r="AP338" s="32"/>
      <c r="AQ338" s="31">
        <v>31198</v>
      </c>
      <c r="AR338" s="6">
        <v>115234</v>
      </c>
      <c r="AS338" s="6">
        <f t="shared" si="122"/>
        <v>-97</v>
      </c>
      <c r="AT338" s="6">
        <f t="shared" si="123"/>
        <v>1585</v>
      </c>
      <c r="AU338" s="32">
        <f t="shared" si="124"/>
        <v>1.394644915485399E-2</v>
      </c>
      <c r="AV338" s="32"/>
      <c r="AW338" s="31">
        <v>31198</v>
      </c>
      <c r="AX338" s="6">
        <v>64.8</v>
      </c>
      <c r="AY338" s="46">
        <f t="shared" si="118"/>
        <v>0.64758575731690871</v>
      </c>
      <c r="AZ338" s="34"/>
      <c r="BA338" s="31">
        <v>31198</v>
      </c>
      <c r="BB338" s="35">
        <v>106932</v>
      </c>
      <c r="BC338" s="15">
        <f t="shared" si="125"/>
        <v>-4</v>
      </c>
      <c r="BD338" s="36">
        <f t="shared" si="126"/>
        <v>1739</v>
      </c>
      <c r="BE338" s="32">
        <f t="shared" si="127"/>
        <v>1.6531518256918343E-2</v>
      </c>
      <c r="BF338" s="72">
        <f t="shared" si="128"/>
        <v>3.6120479025691266E-2</v>
      </c>
      <c r="BG338" s="32"/>
      <c r="BH338" s="31">
        <v>31198</v>
      </c>
      <c r="BI338" s="35">
        <v>8302</v>
      </c>
      <c r="BJ338" s="35">
        <f t="shared" si="129"/>
        <v>-93</v>
      </c>
      <c r="BK338" s="35">
        <f t="shared" si="130"/>
        <v>-154</v>
      </c>
      <c r="BL338" s="32">
        <f t="shared" si="131"/>
        <v>-1.8211920529801362E-2</v>
      </c>
      <c r="BM338" s="32"/>
      <c r="BN338" s="31">
        <v>31198</v>
      </c>
      <c r="BO338" s="38">
        <v>7.2</v>
      </c>
      <c r="BP338" s="38"/>
      <c r="BU338" s="31">
        <v>31198</v>
      </c>
      <c r="BV338" s="6">
        <v>97292</v>
      </c>
      <c r="BW338" s="6">
        <f t="shared" si="132"/>
        <v>274</v>
      </c>
      <c r="BX338" s="35">
        <f t="shared" si="133"/>
        <v>3210</v>
      </c>
      <c r="BY338" s="32">
        <f t="shared" si="134"/>
        <v>3.4119172636636108E-2</v>
      </c>
    </row>
    <row r="339" spans="37:77">
      <c r="AK339" s="31">
        <v>31167</v>
      </c>
      <c r="AL339" s="6">
        <v>177799</v>
      </c>
      <c r="AM339" s="6">
        <f t="shared" si="119"/>
        <v>132</v>
      </c>
      <c r="AN339" s="6">
        <f t="shared" si="120"/>
        <v>1830</v>
      </c>
      <c r="AO339" s="32">
        <f t="shared" si="121"/>
        <v>1.0399559013235304E-2</v>
      </c>
      <c r="AP339" s="32"/>
      <c r="AQ339" s="31">
        <v>31167</v>
      </c>
      <c r="AR339" s="6">
        <v>115331</v>
      </c>
      <c r="AS339" s="6">
        <f t="shared" si="122"/>
        <v>3</v>
      </c>
      <c r="AT339" s="6">
        <f t="shared" si="123"/>
        <v>2233</v>
      </c>
      <c r="AU339" s="32">
        <f t="shared" si="124"/>
        <v>1.9743938884860812E-2</v>
      </c>
      <c r="AV339" s="32"/>
      <c r="AW339" s="31">
        <v>31167</v>
      </c>
      <c r="AX339" s="6">
        <v>64.900000000000006</v>
      </c>
      <c r="AY339" s="46">
        <f t="shared" si="118"/>
        <v>0.64865944127919728</v>
      </c>
      <c r="AZ339" s="34"/>
      <c r="BA339" s="31">
        <v>31167</v>
      </c>
      <c r="BB339" s="35">
        <v>106936</v>
      </c>
      <c r="BC339" s="15">
        <f t="shared" si="125"/>
        <v>-53</v>
      </c>
      <c r="BD339" s="36">
        <f t="shared" si="126"/>
        <v>2600</v>
      </c>
      <c r="BE339" s="32">
        <f t="shared" si="127"/>
        <v>2.49194908756325E-2</v>
      </c>
      <c r="BF339" s="72">
        <f t="shared" si="128"/>
        <v>3.6445281797800155E-2</v>
      </c>
      <c r="BG339" s="32"/>
      <c r="BH339" s="31">
        <v>31167</v>
      </c>
      <c r="BI339" s="35">
        <v>8395</v>
      </c>
      <c r="BJ339" s="35">
        <f t="shared" si="129"/>
        <v>56</v>
      </c>
      <c r="BK339" s="35">
        <f t="shared" si="130"/>
        <v>-367</v>
      </c>
      <c r="BL339" s="32">
        <f t="shared" si="131"/>
        <v>-4.1885414288975076E-2</v>
      </c>
      <c r="BM339" s="32"/>
      <c r="BN339" s="31">
        <v>31167</v>
      </c>
      <c r="BO339" s="38">
        <v>7.3</v>
      </c>
      <c r="BP339" s="38"/>
      <c r="BU339" s="31">
        <v>31167</v>
      </c>
      <c r="BV339" s="6">
        <v>97018</v>
      </c>
      <c r="BW339" s="6">
        <f t="shared" si="132"/>
        <v>195</v>
      </c>
      <c r="BX339" s="35">
        <f t="shared" si="133"/>
        <v>3244</v>
      </c>
      <c r="BY339" s="32">
        <f t="shared" si="134"/>
        <v>3.4593810651139867E-2</v>
      </c>
    </row>
    <row r="340" spans="37:77">
      <c r="AK340" s="31">
        <v>31137</v>
      </c>
      <c r="AL340" s="6">
        <v>177667</v>
      </c>
      <c r="AM340" s="6">
        <f t="shared" si="119"/>
        <v>151</v>
      </c>
      <c r="AN340" s="6">
        <f t="shared" si="120"/>
        <v>1843</v>
      </c>
      <c r="AO340" s="32">
        <f t="shared" si="121"/>
        <v>1.0482072982072932E-2</v>
      </c>
      <c r="AP340" s="32"/>
      <c r="AQ340" s="31">
        <v>31137</v>
      </c>
      <c r="AR340" s="6">
        <v>115328</v>
      </c>
      <c r="AS340" s="6">
        <f t="shared" si="122"/>
        <v>452</v>
      </c>
      <c r="AT340" s="6">
        <f t="shared" si="123"/>
        <v>2615</v>
      </c>
      <c r="AU340" s="32">
        <f t="shared" si="124"/>
        <v>2.3200518130118031E-2</v>
      </c>
      <c r="AV340" s="32"/>
      <c r="AW340" s="31">
        <v>31137</v>
      </c>
      <c r="AX340" s="6">
        <v>64.900000000000006</v>
      </c>
      <c r="AY340" s="46">
        <f t="shared" si="118"/>
        <v>0.6491244856951488</v>
      </c>
      <c r="AZ340" s="34"/>
      <c r="BA340" s="31">
        <v>31137</v>
      </c>
      <c r="BB340" s="35">
        <v>106989</v>
      </c>
      <c r="BC340" s="15">
        <f t="shared" si="125"/>
        <v>434</v>
      </c>
      <c r="BD340" s="36">
        <f t="shared" si="126"/>
        <v>3022</v>
      </c>
      <c r="BE340" s="32">
        <f t="shared" si="127"/>
        <v>2.906691546356055E-2</v>
      </c>
      <c r="BF340" s="72">
        <f t="shared" si="128"/>
        <v>3.8671632143702173E-2</v>
      </c>
      <c r="BG340" s="32"/>
      <c r="BH340" s="31">
        <v>31137</v>
      </c>
      <c r="BI340" s="35">
        <v>8339</v>
      </c>
      <c r="BJ340" s="35">
        <f t="shared" si="129"/>
        <v>18</v>
      </c>
      <c r="BK340" s="35">
        <f t="shared" si="130"/>
        <v>-407</v>
      </c>
      <c r="BL340" s="32">
        <f t="shared" si="131"/>
        <v>-4.6535559112737213E-2</v>
      </c>
      <c r="BM340" s="32"/>
      <c r="BN340" s="31">
        <v>31137</v>
      </c>
      <c r="BO340" s="38">
        <v>7.2</v>
      </c>
      <c r="BP340" s="38"/>
      <c r="BU340" s="31">
        <v>31137</v>
      </c>
      <c r="BV340" s="6">
        <v>96823</v>
      </c>
      <c r="BW340" s="6">
        <f t="shared" si="132"/>
        <v>346</v>
      </c>
      <c r="BX340" s="35">
        <f t="shared" si="133"/>
        <v>3412</v>
      </c>
      <c r="BY340" s="32">
        <f t="shared" si="134"/>
        <v>3.6526747385211555E-2</v>
      </c>
    </row>
    <row r="341" spans="37:77">
      <c r="AK341" s="31">
        <v>31106</v>
      </c>
      <c r="AL341" s="6">
        <v>177516</v>
      </c>
      <c r="AM341" s="6">
        <f t="shared" si="119"/>
        <v>132</v>
      </c>
      <c r="AN341" s="6">
        <f t="shared" si="120"/>
        <v>1837</v>
      </c>
      <c r="AO341" s="32">
        <f t="shared" si="121"/>
        <v>1.0456571360265121E-2</v>
      </c>
      <c r="AP341" s="32"/>
      <c r="AQ341" s="31">
        <v>31106</v>
      </c>
      <c r="AR341" s="6">
        <v>114876</v>
      </c>
      <c r="AS341" s="6">
        <f t="shared" si="122"/>
        <v>151</v>
      </c>
      <c r="AT341" s="6">
        <f t="shared" si="123"/>
        <v>2261</v>
      </c>
      <c r="AU341" s="32">
        <f t="shared" si="124"/>
        <v>2.007725436220742E-2</v>
      </c>
      <c r="AV341" s="32"/>
      <c r="AW341" s="31">
        <v>31106</v>
      </c>
      <c r="AX341" s="6">
        <v>64.7</v>
      </c>
      <c r="AY341" s="46">
        <f t="shared" si="118"/>
        <v>0.64713039951328333</v>
      </c>
      <c r="AZ341" s="34"/>
      <c r="BA341" s="31">
        <v>31106</v>
      </c>
      <c r="BB341" s="35">
        <v>106555</v>
      </c>
      <c r="BC341" s="15">
        <f t="shared" si="125"/>
        <v>253</v>
      </c>
      <c r="BD341" s="36">
        <f t="shared" si="126"/>
        <v>2731</v>
      </c>
      <c r="BE341" s="32">
        <f t="shared" si="127"/>
        <v>2.6304130066266085E-2</v>
      </c>
      <c r="BF341" s="72">
        <f t="shared" si="128"/>
        <v>3.7044727185339688E-2</v>
      </c>
      <c r="BG341" s="32"/>
      <c r="BH341" s="31">
        <v>31106</v>
      </c>
      <c r="BI341" s="35">
        <v>8321</v>
      </c>
      <c r="BJ341" s="35">
        <f t="shared" si="129"/>
        <v>-102</v>
      </c>
      <c r="BK341" s="35">
        <f t="shared" si="130"/>
        <v>-470</v>
      </c>
      <c r="BL341" s="32">
        <f t="shared" si="131"/>
        <v>-5.3463769764531932E-2</v>
      </c>
      <c r="BM341" s="32"/>
      <c r="BN341" s="31">
        <v>31106</v>
      </c>
      <c r="BO341" s="38">
        <v>7.2</v>
      </c>
      <c r="BP341" s="38"/>
      <c r="BU341" s="31">
        <v>31106</v>
      </c>
      <c r="BV341" s="6">
        <v>96477</v>
      </c>
      <c r="BW341" s="6">
        <f t="shared" si="132"/>
        <v>124</v>
      </c>
      <c r="BX341" s="35">
        <f t="shared" si="133"/>
        <v>3341</v>
      </c>
      <c r="BY341" s="32">
        <f t="shared" si="134"/>
        <v>3.5872272805359984E-2</v>
      </c>
    </row>
    <row r="342" spans="37:77">
      <c r="AK342" s="31">
        <v>31078</v>
      </c>
      <c r="AL342" s="6">
        <v>177384</v>
      </c>
      <c r="AM342" s="6">
        <f t="shared" si="119"/>
        <v>78</v>
      </c>
      <c r="AN342" s="6">
        <f t="shared" si="120"/>
        <v>1851</v>
      </c>
      <c r="AO342" s="32">
        <f t="shared" si="121"/>
        <v>1.0545025721659274E-2</v>
      </c>
      <c r="AP342" s="32"/>
      <c r="AQ342" s="31">
        <v>31078</v>
      </c>
      <c r="AR342" s="6">
        <v>114725</v>
      </c>
      <c r="AS342" s="6">
        <f t="shared" si="122"/>
        <v>144</v>
      </c>
      <c r="AT342" s="6">
        <f t="shared" si="123"/>
        <v>2516</v>
      </c>
      <c r="AU342" s="32">
        <f t="shared" si="124"/>
        <v>2.2422443832491146E-2</v>
      </c>
      <c r="AV342" s="32"/>
      <c r="AW342" s="31">
        <v>31078</v>
      </c>
      <c r="AX342" s="6">
        <v>64.7</v>
      </c>
      <c r="AY342" s="46">
        <f t="shared" si="118"/>
        <v>0.64676069995039009</v>
      </c>
      <c r="AZ342" s="34"/>
      <c r="BA342" s="31">
        <v>31078</v>
      </c>
      <c r="BB342" s="35">
        <v>106302</v>
      </c>
      <c r="BC342" s="15">
        <f t="shared" si="125"/>
        <v>79</v>
      </c>
      <c r="BD342" s="36">
        <f t="shared" si="126"/>
        <v>3101</v>
      </c>
      <c r="BE342" s="32">
        <f t="shared" si="127"/>
        <v>3.0048158448076956E-2</v>
      </c>
      <c r="BF342" s="72">
        <f t="shared" si="128"/>
        <v>3.5394991175309642E-2</v>
      </c>
      <c r="BG342" s="32"/>
      <c r="BH342" s="31">
        <v>31078</v>
      </c>
      <c r="BI342" s="35">
        <v>8423</v>
      </c>
      <c r="BJ342" s="35">
        <f t="shared" si="129"/>
        <v>65</v>
      </c>
      <c r="BK342" s="35">
        <f t="shared" si="130"/>
        <v>-585</v>
      </c>
      <c r="BL342" s="32">
        <f t="shared" si="131"/>
        <v>-6.4942273534635886E-2</v>
      </c>
      <c r="BM342" s="32"/>
      <c r="BN342" s="31">
        <v>31078</v>
      </c>
      <c r="BO342" s="38">
        <v>7.3</v>
      </c>
      <c r="BP342" s="38"/>
      <c r="BU342" s="31">
        <v>31078</v>
      </c>
      <c r="BV342" s="6">
        <v>96353</v>
      </c>
      <c r="BW342" s="6">
        <f t="shared" si="132"/>
        <v>266</v>
      </c>
      <c r="BX342" s="35">
        <f t="shared" si="133"/>
        <v>3696</v>
      </c>
      <c r="BY342" s="32">
        <f t="shared" si="134"/>
        <v>3.9889053174611666E-2</v>
      </c>
    </row>
    <row r="343" spans="37:77">
      <c r="AK343" s="31">
        <v>31047</v>
      </c>
      <c r="AL343" s="6">
        <v>177306</v>
      </c>
      <c r="AM343" s="6">
        <f t="shared" si="119"/>
        <v>171</v>
      </c>
      <c r="AN343" s="6">
        <f t="shared" si="120"/>
        <v>2185</v>
      </c>
      <c r="AO343" s="32">
        <f t="shared" si="121"/>
        <v>1.2477087271086873E-2</v>
      </c>
      <c r="AP343" s="32"/>
      <c r="AQ343" s="31">
        <v>31047</v>
      </c>
      <c r="AR343" s="6">
        <v>114581</v>
      </c>
      <c r="AS343" s="6">
        <f t="shared" si="122"/>
        <v>411</v>
      </c>
      <c r="AT343" s="6">
        <f t="shared" si="123"/>
        <v>2254</v>
      </c>
      <c r="AU343" s="32">
        <f t="shared" si="124"/>
        <v>2.0066413239915537E-2</v>
      </c>
      <c r="AV343" s="32"/>
      <c r="AW343" s="31">
        <v>31047</v>
      </c>
      <c r="AX343" s="6">
        <v>64.599999999999994</v>
      </c>
      <c r="AY343" s="46">
        <f t="shared" si="118"/>
        <v>0.64623306599889452</v>
      </c>
      <c r="AZ343" s="34"/>
      <c r="BA343" s="31">
        <v>31047</v>
      </c>
      <c r="BB343" s="35">
        <v>106223</v>
      </c>
      <c r="BC343" s="15">
        <f t="shared" si="125"/>
        <v>251</v>
      </c>
      <c r="BD343" s="36">
        <f t="shared" si="126"/>
        <v>3227</v>
      </c>
      <c r="BE343" s="32">
        <f t="shared" si="127"/>
        <v>3.1331313837430486E-2</v>
      </c>
      <c r="BF343" s="72">
        <f t="shared" si="128"/>
        <v>3.5679389853524146E-2</v>
      </c>
      <c r="BG343" s="32"/>
      <c r="BH343" s="31">
        <v>31047</v>
      </c>
      <c r="BI343" s="35">
        <v>8358</v>
      </c>
      <c r="BJ343" s="35">
        <f t="shared" si="129"/>
        <v>160</v>
      </c>
      <c r="BK343" s="35">
        <f t="shared" si="130"/>
        <v>-973</v>
      </c>
      <c r="BL343" s="32">
        <f t="shared" si="131"/>
        <v>-0.10427606901725428</v>
      </c>
      <c r="BM343" s="32"/>
      <c r="BN343" s="31">
        <v>31047</v>
      </c>
      <c r="BO343" s="38">
        <v>7.3</v>
      </c>
      <c r="BP343" s="38"/>
      <c r="BU343" s="31">
        <v>31047</v>
      </c>
      <c r="BV343" s="6">
        <v>96087</v>
      </c>
      <c r="BW343" s="6">
        <f t="shared" si="132"/>
        <v>127</v>
      </c>
      <c r="BX343" s="35">
        <f t="shared" si="133"/>
        <v>3877</v>
      </c>
      <c r="BY343" s="32">
        <f t="shared" si="134"/>
        <v>4.2045331308968592E-2</v>
      </c>
    </row>
    <row r="344" spans="37:77">
      <c r="AK344" s="31">
        <v>31016</v>
      </c>
      <c r="AL344" s="6">
        <v>177135</v>
      </c>
      <c r="AM344" s="6">
        <f t="shared" si="119"/>
        <v>179</v>
      </c>
      <c r="AN344" s="6">
        <f t="shared" si="120"/>
        <v>2184</v>
      </c>
      <c r="AO344" s="32">
        <f t="shared" si="121"/>
        <v>1.2483495378706078E-2</v>
      </c>
      <c r="AP344" s="32"/>
      <c r="AQ344" s="31">
        <v>31016</v>
      </c>
      <c r="AR344" s="6">
        <v>114170</v>
      </c>
      <c r="AS344" s="6">
        <f t="shared" si="122"/>
        <v>151</v>
      </c>
      <c r="AT344" s="6">
        <f t="shared" si="123"/>
        <v>1942</v>
      </c>
      <c r="AU344" s="32">
        <f t="shared" si="124"/>
        <v>1.7304059592971432E-2</v>
      </c>
      <c r="AV344" s="32"/>
      <c r="AW344" s="31">
        <v>31016</v>
      </c>
      <c r="AX344" s="6">
        <v>64.5</v>
      </c>
      <c r="AY344" s="46">
        <f t="shared" si="118"/>
        <v>0.64453665283540806</v>
      </c>
      <c r="AZ344" s="34"/>
      <c r="BA344" s="31">
        <v>31016</v>
      </c>
      <c r="BB344" s="35">
        <v>105972</v>
      </c>
      <c r="BC344" s="15">
        <f t="shared" si="125"/>
        <v>334</v>
      </c>
      <c r="BD344" s="36">
        <f t="shared" si="126"/>
        <v>3243</v>
      </c>
      <c r="BE344" s="32">
        <f t="shared" si="127"/>
        <v>3.1568495750956327E-2</v>
      </c>
      <c r="BF344" s="72">
        <f t="shared" si="128"/>
        <v>3.4031281534369073E-2</v>
      </c>
      <c r="BG344" s="32"/>
      <c r="BH344" s="31">
        <v>31016</v>
      </c>
      <c r="BI344" s="35">
        <v>8198</v>
      </c>
      <c r="BJ344" s="35">
        <f t="shared" si="129"/>
        <v>-183</v>
      </c>
      <c r="BK344" s="35">
        <f t="shared" si="130"/>
        <v>-1301</v>
      </c>
      <c r="BL344" s="32">
        <f t="shared" si="131"/>
        <v>-0.13696178545110016</v>
      </c>
      <c r="BM344" s="32"/>
      <c r="BN344" s="31">
        <v>31016</v>
      </c>
      <c r="BO344" s="38">
        <v>7.2</v>
      </c>
      <c r="BP344" s="38"/>
      <c r="BU344" s="31">
        <v>31016</v>
      </c>
      <c r="BV344" s="6">
        <v>95960</v>
      </c>
      <c r="BW344" s="6">
        <f t="shared" si="132"/>
        <v>349</v>
      </c>
      <c r="BX344" s="35">
        <f t="shared" si="133"/>
        <v>4106</v>
      </c>
      <c r="BY344" s="32">
        <f t="shared" si="134"/>
        <v>4.4701373919480814E-2</v>
      </c>
    </row>
    <row r="345" spans="37:77">
      <c r="AK345" s="31">
        <v>30986</v>
      </c>
      <c r="AL345" s="6">
        <v>176956</v>
      </c>
      <c r="AM345" s="6">
        <f t="shared" si="119"/>
        <v>193</v>
      </c>
      <c r="AN345" s="6">
        <f t="shared" si="120"/>
        <v>2177</v>
      </c>
      <c r="AO345" s="32">
        <f t="shared" si="121"/>
        <v>1.2455729807356652E-2</v>
      </c>
      <c r="AP345" s="32"/>
      <c r="AQ345" s="31">
        <v>30986</v>
      </c>
      <c r="AR345" s="6">
        <v>114019</v>
      </c>
      <c r="AS345" s="6">
        <f t="shared" si="122"/>
        <v>162</v>
      </c>
      <c r="AT345" s="6">
        <f t="shared" si="123"/>
        <v>2093</v>
      </c>
      <c r="AU345" s="32">
        <f t="shared" si="124"/>
        <v>1.8699855261512077E-2</v>
      </c>
      <c r="AV345" s="32"/>
      <c r="AW345" s="31">
        <v>30986</v>
      </c>
      <c r="AX345" s="6">
        <v>64.400000000000006</v>
      </c>
      <c r="AY345" s="46">
        <f t="shared" si="118"/>
        <v>0.64433531499355767</v>
      </c>
      <c r="AZ345" s="34"/>
      <c r="BA345" s="31">
        <v>30986</v>
      </c>
      <c r="BB345" s="35">
        <v>105638</v>
      </c>
      <c r="BC345" s="15">
        <f t="shared" si="125"/>
        <v>148</v>
      </c>
      <c r="BD345" s="36">
        <f t="shared" si="126"/>
        <v>3599</v>
      </c>
      <c r="BE345" s="32">
        <f t="shared" si="127"/>
        <v>3.5270827820735207E-2</v>
      </c>
      <c r="BF345" s="72">
        <f t="shared" si="128"/>
        <v>3.1867132904471296E-2</v>
      </c>
      <c r="BG345" s="32"/>
      <c r="BH345" s="31">
        <v>30986</v>
      </c>
      <c r="BI345" s="35">
        <v>8381</v>
      </c>
      <c r="BJ345" s="35">
        <f t="shared" si="129"/>
        <v>14</v>
      </c>
      <c r="BK345" s="35">
        <f t="shared" si="130"/>
        <v>-1506</v>
      </c>
      <c r="BL345" s="32">
        <f t="shared" si="131"/>
        <v>-0.15232122989784569</v>
      </c>
      <c r="BM345" s="32"/>
      <c r="BN345" s="31">
        <v>30986</v>
      </c>
      <c r="BO345" s="38">
        <v>7.4</v>
      </c>
      <c r="BP345" s="38"/>
      <c r="BU345" s="31">
        <v>30986</v>
      </c>
      <c r="BV345" s="6">
        <v>95611</v>
      </c>
      <c r="BW345" s="6">
        <f t="shared" si="132"/>
        <v>286</v>
      </c>
      <c r="BX345" s="35">
        <f t="shared" si="133"/>
        <v>4109</v>
      </c>
      <c r="BY345" s="32">
        <f t="shared" si="134"/>
        <v>4.4906122270551574E-2</v>
      </c>
    </row>
    <row r="346" spans="37:77">
      <c r="AK346" s="31">
        <v>30955</v>
      </c>
      <c r="AL346" s="6">
        <v>176763</v>
      </c>
      <c r="AM346" s="6">
        <f t="shared" si="119"/>
        <v>180</v>
      </c>
      <c r="AN346" s="6">
        <f t="shared" si="120"/>
        <v>2161</v>
      </c>
      <c r="AO346" s="32">
        <f t="shared" si="121"/>
        <v>1.2376719625204702E-2</v>
      </c>
      <c r="AP346" s="32"/>
      <c r="AQ346" s="31">
        <v>30955</v>
      </c>
      <c r="AR346" s="6">
        <v>113857</v>
      </c>
      <c r="AS346" s="6">
        <f t="shared" si="122"/>
        <v>175</v>
      </c>
      <c r="AT346" s="6">
        <f t="shared" si="123"/>
        <v>1559</v>
      </c>
      <c r="AU346" s="32">
        <f t="shared" si="124"/>
        <v>1.3882704945769264E-2</v>
      </c>
      <c r="AV346" s="32"/>
      <c r="AW346" s="31">
        <v>30955</v>
      </c>
      <c r="AX346" s="6">
        <v>64.400000000000006</v>
      </c>
      <c r="AY346" s="46">
        <f t="shared" si="118"/>
        <v>0.64412235592290246</v>
      </c>
      <c r="AZ346" s="34"/>
      <c r="BA346" s="31">
        <v>30955</v>
      </c>
      <c r="BB346" s="35">
        <v>105490</v>
      </c>
      <c r="BC346" s="15">
        <f t="shared" si="125"/>
        <v>327</v>
      </c>
      <c r="BD346" s="36">
        <f t="shared" si="126"/>
        <v>3474</v>
      </c>
      <c r="BE346" s="32">
        <f t="shared" si="127"/>
        <v>3.4053481806775476E-2</v>
      </c>
      <c r="BF346" s="72">
        <f t="shared" si="128"/>
        <v>2.9649349039744033E-2</v>
      </c>
      <c r="BG346" s="32"/>
      <c r="BH346" s="31">
        <v>30955</v>
      </c>
      <c r="BI346" s="35">
        <v>8367</v>
      </c>
      <c r="BJ346" s="35">
        <f t="shared" si="129"/>
        <v>-152</v>
      </c>
      <c r="BK346" s="35">
        <f t="shared" si="130"/>
        <v>-1915</v>
      </c>
      <c r="BL346" s="32">
        <f t="shared" si="131"/>
        <v>-0.18624781170978411</v>
      </c>
      <c r="BM346" s="32"/>
      <c r="BN346" s="31">
        <v>30955</v>
      </c>
      <c r="BO346" s="38">
        <v>7.3</v>
      </c>
      <c r="BP346" s="38"/>
      <c r="BU346" s="31">
        <v>30955</v>
      </c>
      <c r="BV346" s="6">
        <v>95325</v>
      </c>
      <c r="BW346" s="6">
        <f t="shared" si="132"/>
        <v>311</v>
      </c>
      <c r="BX346" s="35">
        <f t="shared" si="133"/>
        <v>4094</v>
      </c>
      <c r="BY346" s="32">
        <f t="shared" si="134"/>
        <v>4.487509728052963E-2</v>
      </c>
    </row>
    <row r="347" spans="37:77">
      <c r="AK347" s="31">
        <v>30925</v>
      </c>
      <c r="AL347" s="6">
        <v>176583</v>
      </c>
      <c r="AM347" s="6">
        <f t="shared" si="119"/>
        <v>143</v>
      </c>
      <c r="AN347" s="6">
        <f t="shared" si="120"/>
        <v>2143</v>
      </c>
      <c r="AO347" s="32">
        <f t="shared" si="121"/>
        <v>1.2285026370098651E-2</v>
      </c>
      <c r="AP347" s="32"/>
      <c r="AQ347" s="31">
        <v>30925</v>
      </c>
      <c r="AR347" s="6">
        <v>113682</v>
      </c>
      <c r="AS347" s="6">
        <f t="shared" si="122"/>
        <v>-290</v>
      </c>
      <c r="AT347" s="6">
        <f t="shared" si="123"/>
        <v>1451</v>
      </c>
      <c r="AU347" s="32">
        <f t="shared" si="124"/>
        <v>1.2928691716192597E-2</v>
      </c>
      <c r="AV347" s="32"/>
      <c r="AW347" s="31">
        <v>30925</v>
      </c>
      <c r="AX347" s="6">
        <v>64.400000000000006</v>
      </c>
      <c r="AY347" s="46">
        <f t="shared" si="118"/>
        <v>0.64378790710317524</v>
      </c>
      <c r="AZ347" s="34"/>
      <c r="BA347" s="31">
        <v>30925</v>
      </c>
      <c r="BB347" s="35">
        <v>105163</v>
      </c>
      <c r="BC347" s="15">
        <f t="shared" si="125"/>
        <v>-272</v>
      </c>
      <c r="BD347" s="36">
        <f t="shared" si="126"/>
        <v>3555</v>
      </c>
      <c r="BE347" s="32">
        <f t="shared" si="127"/>
        <v>3.4987402566726944E-2</v>
      </c>
      <c r="BF347" s="72">
        <f t="shared" si="128"/>
        <v>2.740507602867881E-2</v>
      </c>
      <c r="BG347" s="32"/>
      <c r="BH347" s="31">
        <v>30925</v>
      </c>
      <c r="BI347" s="35">
        <v>8519</v>
      </c>
      <c r="BJ347" s="35">
        <f t="shared" si="129"/>
        <v>-18</v>
      </c>
      <c r="BK347" s="35">
        <f t="shared" si="130"/>
        <v>-2104</v>
      </c>
      <c r="BL347" s="32">
        <f t="shared" si="131"/>
        <v>-0.19806081144686061</v>
      </c>
      <c r="BM347" s="32"/>
      <c r="BN347" s="31">
        <v>30925</v>
      </c>
      <c r="BO347" s="38">
        <v>7.5</v>
      </c>
      <c r="BP347" s="38"/>
      <c r="BU347" s="31">
        <v>30925</v>
      </c>
      <c r="BV347" s="6">
        <v>95014</v>
      </c>
      <c r="BW347" s="6">
        <f t="shared" si="132"/>
        <v>241</v>
      </c>
      <c r="BX347" s="35">
        <f t="shared" si="133"/>
        <v>4897</v>
      </c>
      <c r="BY347" s="32">
        <f t="shared" si="134"/>
        <v>5.4340468502058537E-2</v>
      </c>
    </row>
    <row r="348" spans="37:77">
      <c r="AK348" s="31">
        <v>30894</v>
      </c>
      <c r="AL348" s="6">
        <v>176440</v>
      </c>
      <c r="AM348" s="6">
        <f t="shared" si="119"/>
        <v>156</v>
      </c>
      <c r="AN348" s="6">
        <f t="shared" si="120"/>
        <v>2134</v>
      </c>
      <c r="AO348" s="32">
        <f t="shared" si="121"/>
        <v>1.2242837309100141E-2</v>
      </c>
      <c r="AP348" s="32"/>
      <c r="AQ348" s="31">
        <v>30894</v>
      </c>
      <c r="AR348" s="6">
        <v>113972</v>
      </c>
      <c r="AS348" s="6">
        <f t="shared" si="122"/>
        <v>155</v>
      </c>
      <c r="AT348" s="6">
        <f t="shared" si="123"/>
        <v>2216</v>
      </c>
      <c r="AU348" s="32">
        <f t="shared" si="124"/>
        <v>1.9828912989011682E-2</v>
      </c>
      <c r="AV348" s="32"/>
      <c r="AW348" s="31">
        <v>30894</v>
      </c>
      <c r="AX348" s="6">
        <v>64.599999999999994</v>
      </c>
      <c r="AY348" s="46">
        <f t="shared" si="118"/>
        <v>0.64595329857175243</v>
      </c>
      <c r="AZ348" s="34"/>
      <c r="BA348" s="31">
        <v>30894</v>
      </c>
      <c r="BB348" s="35">
        <v>105435</v>
      </c>
      <c r="BC348" s="15">
        <f t="shared" si="125"/>
        <v>-156</v>
      </c>
      <c r="BD348" s="36">
        <f t="shared" si="126"/>
        <v>4227</v>
      </c>
      <c r="BE348" s="32">
        <f t="shared" si="127"/>
        <v>4.1765473085131566E-2</v>
      </c>
      <c r="BF348" s="72">
        <f t="shared" si="128"/>
        <v>2.9501433335304972E-2</v>
      </c>
      <c r="BG348" s="32"/>
      <c r="BH348" s="31">
        <v>30894</v>
      </c>
      <c r="BI348" s="35">
        <v>8537</v>
      </c>
      <c r="BJ348" s="35">
        <f t="shared" si="129"/>
        <v>311</v>
      </c>
      <c r="BK348" s="35">
        <f t="shared" si="130"/>
        <v>-2011</v>
      </c>
      <c r="BL348" s="32">
        <f t="shared" si="131"/>
        <v>-0.19065225635191507</v>
      </c>
      <c r="BM348" s="32"/>
      <c r="BN348" s="31">
        <v>30894</v>
      </c>
      <c r="BO348" s="38">
        <v>7.5</v>
      </c>
      <c r="BP348" s="38"/>
      <c r="BU348" s="31">
        <v>30894</v>
      </c>
      <c r="BV348" s="6">
        <v>94773</v>
      </c>
      <c r="BW348" s="6">
        <f t="shared" si="132"/>
        <v>312</v>
      </c>
      <c r="BX348" s="35">
        <f t="shared" si="133"/>
        <v>4348</v>
      </c>
      <c r="BY348" s="32">
        <f t="shared" si="134"/>
        <v>4.8084047553220932E-2</v>
      </c>
    </row>
    <row r="349" spans="37:77">
      <c r="AK349" s="31">
        <v>30863</v>
      </c>
      <c r="AL349" s="6">
        <v>176284</v>
      </c>
      <c r="AM349" s="6">
        <f t="shared" si="119"/>
        <v>161</v>
      </c>
      <c r="AN349" s="6">
        <f t="shared" si="120"/>
        <v>2159</v>
      </c>
      <c r="AO349" s="32">
        <f t="shared" si="121"/>
        <v>1.2399138549892275E-2</v>
      </c>
      <c r="AP349" s="32"/>
      <c r="AQ349" s="31">
        <v>30863</v>
      </c>
      <c r="AR349" s="6">
        <v>113817</v>
      </c>
      <c r="AS349" s="6">
        <f t="shared" si="122"/>
        <v>168</v>
      </c>
      <c r="AT349" s="6">
        <f t="shared" si="123"/>
        <v>1938</v>
      </c>
      <c r="AU349" s="32">
        <f t="shared" si="124"/>
        <v>1.7322285683640359E-2</v>
      </c>
      <c r="AV349" s="32"/>
      <c r="AW349" s="31">
        <v>30863</v>
      </c>
      <c r="AX349" s="6">
        <v>64.599999999999994</v>
      </c>
      <c r="AY349" s="46">
        <f t="shared" si="118"/>
        <v>0.64564566268067436</v>
      </c>
      <c r="AZ349" s="34"/>
      <c r="BA349" s="31">
        <v>30863</v>
      </c>
      <c r="BB349" s="35">
        <v>105591</v>
      </c>
      <c r="BC349" s="15">
        <f t="shared" si="125"/>
        <v>398</v>
      </c>
      <c r="BD349" s="36">
        <f t="shared" si="126"/>
        <v>4958</v>
      </c>
      <c r="BE349" s="32">
        <f t="shared" si="127"/>
        <v>4.9268132719883173E-2</v>
      </c>
      <c r="BF349" s="72">
        <f t="shared" si="128"/>
        <v>3.0109087205204443E-2</v>
      </c>
      <c r="BG349" s="32"/>
      <c r="BH349" s="31">
        <v>30863</v>
      </c>
      <c r="BI349" s="35">
        <v>8226</v>
      </c>
      <c r="BJ349" s="35">
        <f t="shared" si="129"/>
        <v>-230</v>
      </c>
      <c r="BK349" s="35">
        <f t="shared" si="130"/>
        <v>-3020</v>
      </c>
      <c r="BL349" s="32">
        <f t="shared" si="131"/>
        <v>-0.26853992530677573</v>
      </c>
      <c r="BM349" s="32"/>
      <c r="BN349" s="31">
        <v>30863</v>
      </c>
      <c r="BO349" s="38">
        <v>7.2</v>
      </c>
      <c r="BP349" s="38"/>
      <c r="BU349" s="31">
        <v>30863</v>
      </c>
      <c r="BV349" s="6">
        <v>94461</v>
      </c>
      <c r="BW349" s="6">
        <f t="shared" si="132"/>
        <v>379</v>
      </c>
      <c r="BX349" s="35">
        <f t="shared" si="133"/>
        <v>4454</v>
      </c>
      <c r="BY349" s="32">
        <f t="shared" si="134"/>
        <v>4.9485040052440477E-2</v>
      </c>
    </row>
    <row r="350" spans="37:77">
      <c r="AK350" s="31">
        <v>30833</v>
      </c>
      <c r="AL350" s="6">
        <v>176123</v>
      </c>
      <c r="AM350" s="6">
        <f t="shared" si="119"/>
        <v>154</v>
      </c>
      <c r="AN350" s="6">
        <f t="shared" si="120"/>
        <v>2170</v>
      </c>
      <c r="AO350" s="32">
        <f t="shared" si="121"/>
        <v>1.2474633952849423E-2</v>
      </c>
      <c r="AP350" s="32"/>
      <c r="AQ350" s="31">
        <v>30833</v>
      </c>
      <c r="AR350" s="6">
        <v>113649</v>
      </c>
      <c r="AS350" s="6">
        <f t="shared" si="122"/>
        <v>551</v>
      </c>
      <c r="AT350" s="6">
        <f t="shared" si="123"/>
        <v>2853</v>
      </c>
      <c r="AU350" s="32">
        <f t="shared" si="124"/>
        <v>2.5750027076789861E-2</v>
      </c>
      <c r="AV350" s="32"/>
      <c r="AW350" s="31">
        <v>30833</v>
      </c>
      <c r="AX350" s="6">
        <v>64.5</v>
      </c>
      <c r="AY350" s="46">
        <f t="shared" si="118"/>
        <v>0.64528199042714462</v>
      </c>
      <c r="AZ350" s="34"/>
      <c r="BA350" s="31">
        <v>30833</v>
      </c>
      <c r="BB350" s="35">
        <v>105193</v>
      </c>
      <c r="BC350" s="15">
        <f t="shared" si="125"/>
        <v>857</v>
      </c>
      <c r="BD350" s="36">
        <f t="shared" si="126"/>
        <v>5551</v>
      </c>
      <c r="BE350" s="32">
        <f t="shared" si="127"/>
        <v>5.5709439794464188E-2</v>
      </c>
      <c r="BF350" s="72">
        <f t="shared" si="128"/>
        <v>2.5487465911855134E-2</v>
      </c>
      <c r="BG350" s="32"/>
      <c r="BH350" s="31">
        <v>30833</v>
      </c>
      <c r="BI350" s="35">
        <v>8456</v>
      </c>
      <c r="BJ350" s="35">
        <f t="shared" si="129"/>
        <v>-306</v>
      </c>
      <c r="BK350" s="35">
        <f t="shared" si="130"/>
        <v>-2698</v>
      </c>
      <c r="BL350" s="32">
        <f t="shared" si="131"/>
        <v>-0.24188631880939571</v>
      </c>
      <c r="BM350" s="32"/>
      <c r="BN350" s="31">
        <v>30833</v>
      </c>
      <c r="BO350" s="38">
        <v>7.4</v>
      </c>
      <c r="BP350" s="38"/>
      <c r="BU350" s="31">
        <v>30833</v>
      </c>
      <c r="BV350" s="6">
        <v>94082</v>
      </c>
      <c r="BW350" s="6">
        <f t="shared" si="132"/>
        <v>308</v>
      </c>
      <c r="BX350" s="35">
        <f t="shared" si="133"/>
        <v>4453</v>
      </c>
      <c r="BY350" s="32">
        <f t="shared" si="134"/>
        <v>4.9682580414821098E-2</v>
      </c>
    </row>
    <row r="351" spans="37:77">
      <c r="AK351" s="31">
        <v>30802</v>
      </c>
      <c r="AL351" s="6">
        <v>175969</v>
      </c>
      <c r="AM351" s="6">
        <f t="shared" si="119"/>
        <v>145</v>
      </c>
      <c r="AN351" s="6">
        <f t="shared" si="120"/>
        <v>2175</v>
      </c>
      <c r="AO351" s="32">
        <f t="shared" si="121"/>
        <v>1.2514816391820283E-2</v>
      </c>
      <c r="AP351" s="32"/>
      <c r="AQ351" s="31">
        <v>30802</v>
      </c>
      <c r="AR351" s="6">
        <v>113098</v>
      </c>
      <c r="AS351" s="6">
        <f t="shared" si="122"/>
        <v>385</v>
      </c>
      <c r="AT351" s="6">
        <f t="shared" si="123"/>
        <v>2270</v>
      </c>
      <c r="AU351" s="32">
        <f t="shared" si="124"/>
        <v>2.0482188616595121E-2</v>
      </c>
      <c r="AV351" s="32"/>
      <c r="AW351" s="31">
        <v>30802</v>
      </c>
      <c r="AX351" s="6">
        <v>64.3</v>
      </c>
      <c r="AY351" s="46">
        <f t="shared" si="118"/>
        <v>0.64271547829447229</v>
      </c>
      <c r="AZ351" s="34"/>
      <c r="BA351" s="31">
        <v>30802</v>
      </c>
      <c r="BB351" s="35">
        <v>104336</v>
      </c>
      <c r="BC351" s="15">
        <f t="shared" si="125"/>
        <v>369</v>
      </c>
      <c r="BD351" s="36">
        <f t="shared" si="126"/>
        <v>4776</v>
      </c>
      <c r="BE351" s="32">
        <f t="shared" si="127"/>
        <v>4.7971072719967811E-2</v>
      </c>
      <c r="BF351" s="72">
        <f t="shared" si="128"/>
        <v>2.3905195715651917E-2</v>
      </c>
      <c r="BG351" s="32"/>
      <c r="BH351" s="31">
        <v>30802</v>
      </c>
      <c r="BI351" s="35">
        <v>8762</v>
      </c>
      <c r="BJ351" s="35">
        <f t="shared" si="129"/>
        <v>16</v>
      </c>
      <c r="BK351" s="35">
        <f t="shared" si="130"/>
        <v>-2506</v>
      </c>
      <c r="BL351" s="32">
        <f t="shared" si="131"/>
        <v>-0.22239971600993969</v>
      </c>
      <c r="BM351" s="32"/>
      <c r="BN351" s="31">
        <v>30802</v>
      </c>
      <c r="BO351" s="38">
        <v>7.7</v>
      </c>
      <c r="BP351" s="38"/>
      <c r="BU351" s="31">
        <v>30802</v>
      </c>
      <c r="BV351" s="6">
        <v>93774</v>
      </c>
      <c r="BW351" s="6">
        <f t="shared" si="132"/>
        <v>363</v>
      </c>
      <c r="BX351" s="35">
        <f t="shared" si="133"/>
        <v>4422</v>
      </c>
      <c r="BY351" s="32">
        <f t="shared" si="134"/>
        <v>4.9489658877249543E-2</v>
      </c>
    </row>
    <row r="352" spans="37:77">
      <c r="AK352" s="31">
        <v>30772</v>
      </c>
      <c r="AL352" s="6">
        <v>175824</v>
      </c>
      <c r="AM352" s="6">
        <f t="shared" si="119"/>
        <v>145</v>
      </c>
      <c r="AN352" s="6">
        <f t="shared" si="120"/>
        <v>2168</v>
      </c>
      <c r="AO352" s="32">
        <f t="shared" si="121"/>
        <v>1.2484452020085746E-2</v>
      </c>
      <c r="AP352" s="32"/>
      <c r="AQ352" s="31">
        <v>30772</v>
      </c>
      <c r="AR352" s="6">
        <v>112713</v>
      </c>
      <c r="AS352" s="6">
        <f t="shared" si="122"/>
        <v>98</v>
      </c>
      <c r="AT352" s="6">
        <f t="shared" si="123"/>
        <v>2126</v>
      </c>
      <c r="AU352" s="32">
        <f t="shared" si="124"/>
        <v>1.9224682828903994E-2</v>
      </c>
      <c r="AV352" s="32"/>
      <c r="AW352" s="31">
        <v>30772</v>
      </c>
      <c r="AX352" s="6">
        <v>64.099999999999994</v>
      </c>
      <c r="AY352" s="46">
        <f t="shared" si="118"/>
        <v>0.64105582855582854</v>
      </c>
      <c r="AZ352" s="34"/>
      <c r="BA352" s="31">
        <v>30772</v>
      </c>
      <c r="BB352" s="35">
        <v>103967</v>
      </c>
      <c r="BC352" s="15">
        <f t="shared" si="125"/>
        <v>143</v>
      </c>
      <c r="BD352" s="36">
        <f t="shared" si="126"/>
        <v>4788</v>
      </c>
      <c r="BE352" s="32">
        <f t="shared" si="127"/>
        <v>4.8276348823843795E-2</v>
      </c>
      <c r="BF352" s="72">
        <f t="shared" si="128"/>
        <v>2.1665062605195851E-2</v>
      </c>
      <c r="BG352" s="32"/>
      <c r="BH352" s="31">
        <v>30772</v>
      </c>
      <c r="BI352" s="35">
        <v>8746</v>
      </c>
      <c r="BJ352" s="35">
        <f t="shared" si="129"/>
        <v>-45</v>
      </c>
      <c r="BK352" s="35">
        <f t="shared" si="130"/>
        <v>-2662</v>
      </c>
      <c r="BL352" s="32">
        <f t="shared" si="131"/>
        <v>-0.23334502103786814</v>
      </c>
      <c r="BM352" s="32"/>
      <c r="BN352" s="31">
        <v>30772</v>
      </c>
      <c r="BO352" s="38">
        <v>7.8</v>
      </c>
      <c r="BP352" s="38"/>
      <c r="BU352" s="31">
        <v>30772</v>
      </c>
      <c r="BV352" s="6">
        <v>93411</v>
      </c>
      <c r="BW352" s="6">
        <f t="shared" si="132"/>
        <v>275</v>
      </c>
      <c r="BX352" s="35">
        <f t="shared" si="133"/>
        <v>4335</v>
      </c>
      <c r="BY352" s="32">
        <f t="shared" si="134"/>
        <v>4.866630742287481E-2</v>
      </c>
    </row>
    <row r="353" spans="37:77">
      <c r="AK353" s="31">
        <v>30741</v>
      </c>
      <c r="AL353" s="6">
        <v>175679</v>
      </c>
      <c r="AM353" s="6">
        <f t="shared" si="119"/>
        <v>146</v>
      </c>
      <c r="AN353" s="6">
        <f t="shared" si="120"/>
        <v>2174</v>
      </c>
      <c r="AO353" s="32">
        <f t="shared" si="121"/>
        <v>1.2529898273824891E-2</v>
      </c>
      <c r="AP353" s="32"/>
      <c r="AQ353" s="31">
        <v>30741</v>
      </c>
      <c r="AR353" s="6">
        <v>112615</v>
      </c>
      <c r="AS353" s="6">
        <f t="shared" si="122"/>
        <v>406</v>
      </c>
      <c r="AT353" s="6">
        <f t="shared" si="123"/>
        <v>1981</v>
      </c>
      <c r="AU353" s="32">
        <f t="shared" si="124"/>
        <v>1.790588788256775E-2</v>
      </c>
      <c r="AV353" s="32"/>
      <c r="AW353" s="31">
        <v>30741</v>
      </c>
      <c r="AX353" s="6">
        <v>64.099999999999994</v>
      </c>
      <c r="AY353" s="46">
        <f t="shared" si="118"/>
        <v>0.64102710056409706</v>
      </c>
      <c r="AZ353" s="34"/>
      <c r="BA353" s="31">
        <v>30741</v>
      </c>
      <c r="BB353" s="35">
        <v>103824</v>
      </c>
      <c r="BC353" s="15">
        <f t="shared" si="125"/>
        <v>623</v>
      </c>
      <c r="BD353" s="36">
        <f t="shared" si="126"/>
        <v>4735</v>
      </c>
      <c r="BE353" s="32">
        <f t="shared" si="127"/>
        <v>4.778532430441329E-2</v>
      </c>
      <c r="BF353" s="72">
        <f t="shared" si="128"/>
        <v>2.0519634346027937E-2</v>
      </c>
      <c r="BG353" s="32"/>
      <c r="BH353" s="31">
        <v>30741</v>
      </c>
      <c r="BI353" s="35">
        <v>8791</v>
      </c>
      <c r="BJ353" s="35">
        <f t="shared" si="129"/>
        <v>-217</v>
      </c>
      <c r="BK353" s="35">
        <f t="shared" si="130"/>
        <v>-2754</v>
      </c>
      <c r="BL353" s="32">
        <f t="shared" si="131"/>
        <v>-0.23854482459939363</v>
      </c>
      <c r="BM353" s="32"/>
      <c r="BN353" s="31">
        <v>30741</v>
      </c>
      <c r="BO353" s="38">
        <v>7.8</v>
      </c>
      <c r="BP353" s="38"/>
      <c r="BU353" s="31">
        <v>30741</v>
      </c>
      <c r="BV353" s="6">
        <v>93136</v>
      </c>
      <c r="BW353" s="6">
        <f t="shared" si="132"/>
        <v>479</v>
      </c>
      <c r="BX353" s="35">
        <f t="shared" si="133"/>
        <v>4233</v>
      </c>
      <c r="BY353" s="32">
        <f t="shared" si="134"/>
        <v>4.761369132650195E-2</v>
      </c>
    </row>
    <row r="354" spans="37:77">
      <c r="AK354" s="31">
        <v>30712</v>
      </c>
      <c r="AL354" s="6">
        <v>175533</v>
      </c>
      <c r="AM354" s="6">
        <f t="shared" si="119"/>
        <v>412</v>
      </c>
      <c r="AN354" s="6">
        <f t="shared" si="120"/>
        <v>2179</v>
      </c>
      <c r="AO354" s="32">
        <f t="shared" si="121"/>
        <v>1.2569655156500659E-2</v>
      </c>
      <c r="AP354" s="32"/>
      <c r="AQ354" s="31">
        <v>30712</v>
      </c>
      <c r="AR354" s="6">
        <v>112209</v>
      </c>
      <c r="AS354" s="6">
        <f t="shared" si="122"/>
        <v>-118</v>
      </c>
      <c r="AT354" s="6">
        <f t="shared" si="123"/>
        <v>1514</v>
      </c>
      <c r="AU354" s="32">
        <f t="shared" si="124"/>
        <v>1.3677221193369116E-2</v>
      </c>
      <c r="AV354" s="32"/>
      <c r="AW354" s="31">
        <v>30712</v>
      </c>
      <c r="AX354" s="6">
        <v>63.9</v>
      </c>
      <c r="AY354" s="46">
        <f t="shared" si="118"/>
        <v>0.63924732101656101</v>
      </c>
      <c r="AZ354" s="34"/>
      <c r="BA354" s="31">
        <v>30712</v>
      </c>
      <c r="BB354" s="35">
        <v>103201</v>
      </c>
      <c r="BC354" s="15">
        <f t="shared" si="125"/>
        <v>205</v>
      </c>
      <c r="BD354" s="36">
        <f t="shared" si="126"/>
        <v>4040</v>
      </c>
      <c r="BE354" s="32">
        <f t="shared" si="127"/>
        <v>4.0741823902542329E-2</v>
      </c>
      <c r="BF354" s="72">
        <f t="shared" si="128"/>
        <v>1.7707709287065387E-2</v>
      </c>
      <c r="BG354" s="32"/>
      <c r="BH354" s="31">
        <v>30712</v>
      </c>
      <c r="BI354" s="35">
        <v>9008</v>
      </c>
      <c r="BJ354" s="35">
        <f t="shared" si="129"/>
        <v>-323</v>
      </c>
      <c r="BK354" s="35">
        <f t="shared" si="130"/>
        <v>-2526</v>
      </c>
      <c r="BL354" s="32">
        <f t="shared" si="131"/>
        <v>-0.21900468181029997</v>
      </c>
      <c r="BM354" s="32"/>
      <c r="BN354" s="31">
        <v>30712</v>
      </c>
      <c r="BO354" s="38">
        <v>8</v>
      </c>
      <c r="BP354" s="38"/>
      <c r="BU354" s="31">
        <v>30712</v>
      </c>
      <c r="BV354" s="6">
        <v>92657</v>
      </c>
      <c r="BW354" s="6">
        <f t="shared" si="132"/>
        <v>447</v>
      </c>
      <c r="BX354" s="35">
        <f t="shared" si="133"/>
        <v>3676</v>
      </c>
      <c r="BY354" s="32">
        <f t="shared" si="134"/>
        <v>4.1312190242860813E-2</v>
      </c>
    </row>
    <row r="355" spans="37:77">
      <c r="AK355" s="31">
        <v>30681</v>
      </c>
      <c r="AL355" s="6">
        <v>175121</v>
      </c>
      <c r="AM355" s="6">
        <f t="shared" si="119"/>
        <v>170</v>
      </c>
      <c r="AN355" s="6">
        <f t="shared" si="120"/>
        <v>1922</v>
      </c>
      <c r="AO355" s="32">
        <f t="shared" si="121"/>
        <v>1.1097061761326632E-2</v>
      </c>
      <c r="AP355" s="32"/>
      <c r="AQ355" s="31">
        <v>30681</v>
      </c>
      <c r="AR355" s="6">
        <v>112327</v>
      </c>
      <c r="AS355" s="6">
        <f t="shared" si="122"/>
        <v>99</v>
      </c>
      <c r="AT355" s="6">
        <f t="shared" si="123"/>
        <v>1244</v>
      </c>
      <c r="AU355" s="32">
        <f t="shared" si="124"/>
        <v>1.1198833304826072E-2</v>
      </c>
      <c r="AV355" s="32"/>
      <c r="AW355" s="31">
        <v>30681</v>
      </c>
      <c r="AX355" s="6">
        <v>64.099999999999994</v>
      </c>
      <c r="AY355" s="46">
        <f t="shared" si="118"/>
        <v>0.64142507180749309</v>
      </c>
      <c r="AZ355" s="34"/>
      <c r="BA355" s="31">
        <v>30681</v>
      </c>
      <c r="BB355" s="35">
        <v>102996</v>
      </c>
      <c r="BC355" s="15">
        <f t="shared" si="125"/>
        <v>267</v>
      </c>
      <c r="BD355" s="36">
        <f t="shared" si="126"/>
        <v>3964</v>
      </c>
      <c r="BE355" s="32">
        <f t="shared" si="127"/>
        <v>4.0027465869617807E-2</v>
      </c>
      <c r="BF355" s="72">
        <f t="shared" si="128"/>
        <v>1.6937813420533243E-2</v>
      </c>
      <c r="BG355" s="32"/>
      <c r="BH355" s="31">
        <v>30681</v>
      </c>
      <c r="BI355" s="35">
        <v>9331</v>
      </c>
      <c r="BJ355" s="35">
        <f t="shared" si="129"/>
        <v>-168</v>
      </c>
      <c r="BK355" s="35">
        <f t="shared" si="130"/>
        <v>-2720</v>
      </c>
      <c r="BL355" s="32">
        <f t="shared" si="131"/>
        <v>-0.22570741017342955</v>
      </c>
      <c r="BM355" s="32"/>
      <c r="BN355" s="31">
        <v>30681</v>
      </c>
      <c r="BO355" s="38">
        <v>8.3000000000000007</v>
      </c>
      <c r="BP355" s="38"/>
      <c r="BU355" s="31">
        <v>30681</v>
      </c>
      <c r="BV355" s="6">
        <v>92210</v>
      </c>
      <c r="BW355" s="6">
        <f t="shared" si="132"/>
        <v>356</v>
      </c>
      <c r="BX355" s="35">
        <f t="shared" si="133"/>
        <v>3454</v>
      </c>
      <c r="BY355" s="32">
        <f t="shared" si="134"/>
        <v>3.8915678940015352E-2</v>
      </c>
    </row>
    <row r="356" spans="37:77">
      <c r="AK356" s="31">
        <v>30650</v>
      </c>
      <c r="AL356" s="6">
        <v>174951</v>
      </c>
      <c r="AM356" s="6">
        <f t="shared" si="119"/>
        <v>172</v>
      </c>
      <c r="AN356" s="6">
        <f t="shared" si="120"/>
        <v>1893</v>
      </c>
      <c r="AO356" s="32">
        <f t="shared" si="121"/>
        <v>1.0938529279201248E-2</v>
      </c>
      <c r="AP356" s="32"/>
      <c r="AQ356" s="31">
        <v>30650</v>
      </c>
      <c r="AR356" s="6">
        <v>112228</v>
      </c>
      <c r="AS356" s="6">
        <f t="shared" si="122"/>
        <v>302</v>
      </c>
      <c r="AT356" s="6">
        <f t="shared" si="123"/>
        <v>1178</v>
      </c>
      <c r="AU356" s="32">
        <f t="shared" si="124"/>
        <v>1.0607834308869801E-2</v>
      </c>
      <c r="AV356" s="32"/>
      <c r="AW356" s="31">
        <v>30650</v>
      </c>
      <c r="AX356" s="6">
        <v>64.099999999999994</v>
      </c>
      <c r="AY356" s="46">
        <f t="shared" si="118"/>
        <v>0.64148247223508292</v>
      </c>
      <c r="AZ356" s="34"/>
      <c r="BA356" s="31">
        <v>30650</v>
      </c>
      <c r="BB356" s="35">
        <v>102729</v>
      </c>
      <c r="BC356" s="15">
        <f t="shared" si="125"/>
        <v>690</v>
      </c>
      <c r="BD356" s="36">
        <f t="shared" si="126"/>
        <v>3617</v>
      </c>
      <c r="BE356" s="32">
        <f t="shared" si="127"/>
        <v>3.649406731778182E-2</v>
      </c>
      <c r="BF356" s="72">
        <f t="shared" si="128"/>
        <v>1.2783343497524913E-2</v>
      </c>
      <c r="BG356" s="32"/>
      <c r="BH356" s="31">
        <v>30650</v>
      </c>
      <c r="BI356" s="35">
        <v>9499</v>
      </c>
      <c r="BJ356" s="35">
        <f t="shared" si="129"/>
        <v>-388</v>
      </c>
      <c r="BK356" s="35">
        <f t="shared" si="130"/>
        <v>-2439</v>
      </c>
      <c r="BL356" s="32">
        <f t="shared" si="131"/>
        <v>-0.20430557882392364</v>
      </c>
      <c r="BM356" s="32"/>
      <c r="BN356" s="31">
        <v>30650</v>
      </c>
      <c r="BO356" s="38">
        <v>8.5</v>
      </c>
      <c r="BP356" s="38"/>
      <c r="BU356" s="31">
        <v>30650</v>
      </c>
      <c r="BV356" s="6">
        <v>91854</v>
      </c>
      <c r="BW356" s="6">
        <f t="shared" si="132"/>
        <v>352</v>
      </c>
      <c r="BX356" s="35">
        <f t="shared" si="133"/>
        <v>3084</v>
      </c>
      <c r="BY356" s="32">
        <f t="shared" si="134"/>
        <v>3.4741466711726954E-2</v>
      </c>
    </row>
    <row r="357" spans="37:77">
      <c r="AK357" s="31">
        <v>30620</v>
      </c>
      <c r="AL357" s="6">
        <v>174779</v>
      </c>
      <c r="AM357" s="6">
        <f t="shared" si="119"/>
        <v>177</v>
      </c>
      <c r="AN357" s="6">
        <f t="shared" si="120"/>
        <v>1898</v>
      </c>
      <c r="AO357" s="32">
        <f t="shared" si="121"/>
        <v>1.0978650054083383E-2</v>
      </c>
      <c r="AP357" s="32"/>
      <c r="AQ357" s="31">
        <v>30620</v>
      </c>
      <c r="AR357" s="6">
        <v>111926</v>
      </c>
      <c r="AS357" s="6">
        <f t="shared" si="122"/>
        <v>-372</v>
      </c>
      <c r="AT357" s="6">
        <f t="shared" si="123"/>
        <v>1182</v>
      </c>
      <c r="AU357" s="32">
        <f t="shared" si="124"/>
        <v>1.0673264465794974E-2</v>
      </c>
      <c r="AV357" s="32"/>
      <c r="AW357" s="31">
        <v>30620</v>
      </c>
      <c r="AX357" s="6">
        <v>64</v>
      </c>
      <c r="AY357" s="46">
        <f t="shared" si="118"/>
        <v>0.64038585871300324</v>
      </c>
      <c r="AZ357" s="34"/>
      <c r="BA357" s="31">
        <v>30620</v>
      </c>
      <c r="BB357" s="35">
        <v>102039</v>
      </c>
      <c r="BC357" s="15">
        <f t="shared" si="125"/>
        <v>23</v>
      </c>
      <c r="BD357" s="36">
        <f t="shared" si="126"/>
        <v>2824</v>
      </c>
      <c r="BE357" s="32">
        <f t="shared" si="127"/>
        <v>2.8463437988207385E-2</v>
      </c>
      <c r="BF357" s="72">
        <f t="shared" si="128"/>
        <v>8.4386169199440197E-3</v>
      </c>
      <c r="BG357" s="32"/>
      <c r="BH357" s="31">
        <v>30620</v>
      </c>
      <c r="BI357" s="35">
        <v>9887</v>
      </c>
      <c r="BJ357" s="35">
        <f t="shared" si="129"/>
        <v>-395</v>
      </c>
      <c r="BK357" s="35">
        <f t="shared" si="130"/>
        <v>-1642</v>
      </c>
      <c r="BL357" s="32">
        <f t="shared" si="131"/>
        <v>-0.14242345389886368</v>
      </c>
      <c r="BM357" s="32"/>
      <c r="BN357" s="31">
        <v>30620</v>
      </c>
      <c r="BO357" s="38">
        <v>8.8000000000000007</v>
      </c>
      <c r="BP357" s="38"/>
      <c r="BU357" s="31">
        <v>30620</v>
      </c>
      <c r="BV357" s="6">
        <v>91502</v>
      </c>
      <c r="BW357" s="6">
        <f t="shared" si="132"/>
        <v>271</v>
      </c>
      <c r="BX357" s="35">
        <f t="shared" si="133"/>
        <v>2608</v>
      </c>
      <c r="BY357" s="32">
        <f t="shared" si="134"/>
        <v>2.9338313046999742E-2</v>
      </c>
    </row>
    <row r="358" spans="37:77">
      <c r="AK358" s="31">
        <v>30589</v>
      </c>
      <c r="AL358" s="6">
        <v>174602</v>
      </c>
      <c r="AM358" s="6">
        <f t="shared" si="119"/>
        <v>162</v>
      </c>
      <c r="AN358" s="6">
        <f t="shared" si="120"/>
        <v>1912</v>
      </c>
      <c r="AO358" s="32">
        <f t="shared" si="121"/>
        <v>1.1071862875673188E-2</v>
      </c>
      <c r="AP358" s="32"/>
      <c r="AQ358" s="31">
        <v>30589</v>
      </c>
      <c r="AR358" s="6">
        <v>112298</v>
      </c>
      <c r="AS358" s="6">
        <f t="shared" si="122"/>
        <v>67</v>
      </c>
      <c r="AT358" s="6">
        <f t="shared" si="123"/>
        <v>1577</v>
      </c>
      <c r="AU358" s="32">
        <f t="shared" si="124"/>
        <v>1.4243007198273094E-2</v>
      </c>
      <c r="AV358" s="32"/>
      <c r="AW358" s="31">
        <v>30589</v>
      </c>
      <c r="AX358" s="6">
        <v>64.3</v>
      </c>
      <c r="AY358" s="46">
        <f t="shared" si="118"/>
        <v>0.64316559947766916</v>
      </c>
      <c r="AZ358" s="34"/>
      <c r="BA358" s="31">
        <v>30589</v>
      </c>
      <c r="BB358" s="35">
        <v>102016</v>
      </c>
      <c r="BC358" s="15">
        <f t="shared" si="125"/>
        <v>408</v>
      </c>
      <c r="BD358" s="36">
        <f t="shared" si="126"/>
        <v>2512</v>
      </c>
      <c r="BE358" s="32">
        <f t="shared" si="127"/>
        <v>2.524521627271259E-2</v>
      </c>
      <c r="BF358" s="72">
        <f t="shared" si="128"/>
        <v>9.824398990209815E-3</v>
      </c>
      <c r="BG358" s="32"/>
      <c r="BH358" s="31">
        <v>30589</v>
      </c>
      <c r="BI358" s="35">
        <v>10282</v>
      </c>
      <c r="BJ358" s="35">
        <f t="shared" si="129"/>
        <v>-341</v>
      </c>
      <c r="BK358" s="35">
        <f t="shared" si="130"/>
        <v>-935</v>
      </c>
      <c r="BL358" s="32">
        <f t="shared" si="131"/>
        <v>-8.3355620932513141E-2</v>
      </c>
      <c r="BM358" s="32"/>
      <c r="BN358" s="31">
        <v>30589</v>
      </c>
      <c r="BO358" s="38">
        <v>9.1999999999999993</v>
      </c>
      <c r="BP358" s="38"/>
      <c r="BU358" s="31">
        <v>30589</v>
      </c>
      <c r="BV358" s="6">
        <v>91231</v>
      </c>
      <c r="BW358" s="6">
        <f t="shared" si="132"/>
        <v>1114</v>
      </c>
      <c r="BX358" s="35">
        <f t="shared" si="133"/>
        <v>2060</v>
      </c>
      <c r="BY358" s="32">
        <f t="shared" si="134"/>
        <v>2.3101681039799926E-2</v>
      </c>
    </row>
    <row r="359" spans="37:77">
      <c r="AK359" s="31">
        <v>30559</v>
      </c>
      <c r="AL359" s="6">
        <v>174440</v>
      </c>
      <c r="AM359" s="6">
        <f t="shared" si="119"/>
        <v>134</v>
      </c>
      <c r="AN359" s="6">
        <f t="shared" si="120"/>
        <v>1929</v>
      </c>
      <c r="AO359" s="32">
        <f t="shared" si="121"/>
        <v>1.1181895647234041E-2</v>
      </c>
      <c r="AP359" s="32"/>
      <c r="AQ359" s="31">
        <v>30559</v>
      </c>
      <c r="AR359" s="6">
        <v>112231</v>
      </c>
      <c r="AS359" s="6">
        <f t="shared" si="122"/>
        <v>475</v>
      </c>
      <c r="AT359" s="6">
        <f t="shared" si="123"/>
        <v>1717</v>
      </c>
      <c r="AU359" s="32">
        <f t="shared" si="124"/>
        <v>1.5536493113994521E-2</v>
      </c>
      <c r="AV359" s="32"/>
      <c r="AW359" s="31">
        <v>30559</v>
      </c>
      <c r="AX359" s="6">
        <v>64.3</v>
      </c>
      <c r="AY359" s="46">
        <f t="shared" si="118"/>
        <v>0.64337881219903692</v>
      </c>
      <c r="AZ359" s="34"/>
      <c r="BA359" s="31">
        <v>30559</v>
      </c>
      <c r="BB359" s="35">
        <v>101608</v>
      </c>
      <c r="BC359" s="15">
        <f t="shared" si="125"/>
        <v>400</v>
      </c>
      <c r="BD359" s="36">
        <f t="shared" si="126"/>
        <v>1975</v>
      </c>
      <c r="BE359" s="32">
        <f t="shared" si="127"/>
        <v>1.9822749490630676E-2</v>
      </c>
      <c r="BF359" s="72">
        <f t="shared" si="128"/>
        <v>4.6675050078067715E-3</v>
      </c>
      <c r="BG359" s="32"/>
      <c r="BH359" s="31">
        <v>30559</v>
      </c>
      <c r="BI359" s="35">
        <v>10623</v>
      </c>
      <c r="BJ359" s="35">
        <f t="shared" si="129"/>
        <v>75</v>
      </c>
      <c r="BK359" s="35">
        <f t="shared" si="130"/>
        <v>-258</v>
      </c>
      <c r="BL359" s="32">
        <f t="shared" si="131"/>
        <v>-2.3711055969120487E-2</v>
      </c>
      <c r="BM359" s="32"/>
      <c r="BN359" s="31">
        <v>30559</v>
      </c>
      <c r="BO359" s="38">
        <v>9.5</v>
      </c>
      <c r="BP359" s="38"/>
      <c r="BU359" s="31">
        <v>30559</v>
      </c>
      <c r="BV359" s="6">
        <v>90117</v>
      </c>
      <c r="BW359" s="6">
        <f t="shared" si="132"/>
        <v>-308</v>
      </c>
      <c r="BX359" s="35">
        <f t="shared" si="133"/>
        <v>765</v>
      </c>
      <c r="BY359" s="32">
        <f t="shared" si="134"/>
        <v>8.5616438356164171E-3</v>
      </c>
    </row>
    <row r="360" spans="37:77">
      <c r="AK360" s="31">
        <v>30528</v>
      </c>
      <c r="AL360" s="6">
        <v>174306</v>
      </c>
      <c r="AM360" s="6">
        <f t="shared" si="119"/>
        <v>181</v>
      </c>
      <c r="AN360" s="6">
        <f t="shared" si="120"/>
        <v>1942</v>
      </c>
      <c r="AO360" s="32">
        <f t="shared" si="121"/>
        <v>1.1266853867397009E-2</v>
      </c>
      <c r="AP360" s="32"/>
      <c r="AQ360" s="31">
        <v>30528</v>
      </c>
      <c r="AR360" s="6">
        <v>111756</v>
      </c>
      <c r="AS360" s="6">
        <f t="shared" si="122"/>
        <v>-123</v>
      </c>
      <c r="AT360" s="6">
        <f t="shared" si="123"/>
        <v>1414</v>
      </c>
      <c r="AU360" s="32">
        <f t="shared" si="124"/>
        <v>1.2814703376774039E-2</v>
      </c>
      <c r="AV360" s="32"/>
      <c r="AW360" s="31">
        <v>30528</v>
      </c>
      <c r="AX360" s="6">
        <v>64.099999999999994</v>
      </c>
      <c r="AY360" s="46">
        <f t="shared" si="118"/>
        <v>0.64114832535885169</v>
      </c>
      <c r="AZ360" s="34"/>
      <c r="BA360" s="31">
        <v>30528</v>
      </c>
      <c r="BB360" s="35">
        <v>101208</v>
      </c>
      <c r="BC360" s="15">
        <f t="shared" si="125"/>
        <v>575</v>
      </c>
      <c r="BD360" s="36">
        <f t="shared" si="126"/>
        <v>1715</v>
      </c>
      <c r="BE360" s="32">
        <f t="shared" si="127"/>
        <v>1.7237393585478378E-2</v>
      </c>
      <c r="BF360" s="72">
        <f t="shared" si="128"/>
        <v>2.6599906264714313E-3</v>
      </c>
      <c r="BG360" s="32"/>
      <c r="BH360" s="31">
        <v>30528</v>
      </c>
      <c r="BI360" s="35">
        <v>10548</v>
      </c>
      <c r="BJ360" s="35">
        <f t="shared" si="129"/>
        <v>-698</v>
      </c>
      <c r="BK360" s="35">
        <f t="shared" si="130"/>
        <v>-301</v>
      </c>
      <c r="BL360" s="32">
        <f t="shared" si="131"/>
        <v>-2.7744492579961255E-2</v>
      </c>
      <c r="BM360" s="32"/>
      <c r="BN360" s="31">
        <v>30528</v>
      </c>
      <c r="BO360" s="38">
        <v>9.4</v>
      </c>
      <c r="BP360" s="38"/>
      <c r="BU360" s="31">
        <v>30528</v>
      </c>
      <c r="BV360" s="6">
        <v>90425</v>
      </c>
      <c r="BW360" s="6">
        <f t="shared" si="132"/>
        <v>418</v>
      </c>
      <c r="BX360" s="35">
        <f t="shared" si="133"/>
        <v>915</v>
      </c>
      <c r="BY360" s="32">
        <f t="shared" si="134"/>
        <v>1.022232152832081E-2</v>
      </c>
    </row>
    <row r="361" spans="37:77">
      <c r="AK361" s="31">
        <v>30497</v>
      </c>
      <c r="AL361" s="6">
        <v>174125</v>
      </c>
      <c r="AM361" s="6">
        <f t="shared" si="119"/>
        <v>172</v>
      </c>
      <c r="AN361" s="6">
        <f t="shared" si="120"/>
        <v>1935</v>
      </c>
      <c r="AO361" s="32">
        <f t="shared" si="121"/>
        <v>1.1237586387130571E-2</v>
      </c>
      <c r="AP361" s="32"/>
      <c r="AQ361" s="31">
        <v>30497</v>
      </c>
      <c r="AR361" s="6">
        <v>111879</v>
      </c>
      <c r="AS361" s="6">
        <f t="shared" si="122"/>
        <v>1083</v>
      </c>
      <c r="AT361" s="6">
        <f t="shared" si="123"/>
        <v>1798</v>
      </c>
      <c r="AU361" s="32">
        <f t="shared" si="124"/>
        <v>1.6333427203604645E-2</v>
      </c>
      <c r="AV361" s="32"/>
      <c r="AW361" s="31">
        <v>30497</v>
      </c>
      <c r="AX361" s="6">
        <v>64.3</v>
      </c>
      <c r="AY361" s="46">
        <f t="shared" si="118"/>
        <v>0.64252117731514713</v>
      </c>
      <c r="AZ361" s="34"/>
      <c r="BA361" s="31">
        <v>30497</v>
      </c>
      <c r="BB361" s="35">
        <v>100633</v>
      </c>
      <c r="BC361" s="15">
        <f t="shared" si="125"/>
        <v>991</v>
      </c>
      <c r="BD361" s="36">
        <f t="shared" si="126"/>
        <v>1090</v>
      </c>
      <c r="BE361" s="32">
        <f t="shared" si="127"/>
        <v>1.0950041690525714E-2</v>
      </c>
      <c r="BF361" s="72">
        <f t="shared" si="128"/>
        <v>1.7112369213561074E-3</v>
      </c>
      <c r="BG361" s="32"/>
      <c r="BH361" s="31">
        <v>30497</v>
      </c>
      <c r="BI361" s="35">
        <v>11246</v>
      </c>
      <c r="BJ361" s="35">
        <f t="shared" si="129"/>
        <v>92</v>
      </c>
      <c r="BK361" s="35">
        <f t="shared" si="130"/>
        <v>708</v>
      </c>
      <c r="BL361" s="32">
        <f t="shared" si="131"/>
        <v>6.7185424179161179E-2</v>
      </c>
      <c r="BM361" s="32"/>
      <c r="BN361" s="31">
        <v>30497</v>
      </c>
      <c r="BO361" s="38">
        <v>10.1</v>
      </c>
      <c r="BP361" s="38"/>
      <c r="BU361" s="31">
        <v>30497</v>
      </c>
      <c r="BV361" s="6">
        <v>90007</v>
      </c>
      <c r="BW361" s="6">
        <f t="shared" si="132"/>
        <v>378</v>
      </c>
      <c r="BX361" s="35">
        <f t="shared" si="133"/>
        <v>154</v>
      </c>
      <c r="BY361" s="32">
        <f t="shared" si="134"/>
        <v>1.7139104982581976E-3</v>
      </c>
    </row>
    <row r="362" spans="37:77">
      <c r="AK362" s="31">
        <v>30467</v>
      </c>
      <c r="AL362" s="6">
        <v>173953</v>
      </c>
      <c r="AM362" s="6">
        <f t="shared" si="119"/>
        <v>159</v>
      </c>
      <c r="AN362" s="6">
        <f t="shared" si="120"/>
        <v>1927</v>
      </c>
      <c r="AO362" s="32">
        <f t="shared" si="121"/>
        <v>1.1201795077488308E-2</v>
      </c>
      <c r="AP362" s="32"/>
      <c r="AQ362" s="31">
        <v>30467</v>
      </c>
      <c r="AR362" s="6">
        <v>110796</v>
      </c>
      <c r="AS362" s="6">
        <f t="shared" si="122"/>
        <v>-32</v>
      </c>
      <c r="AT362" s="6">
        <f t="shared" si="123"/>
        <v>345</v>
      </c>
      <c r="AU362" s="32">
        <f t="shared" si="124"/>
        <v>3.1235570524486E-3</v>
      </c>
      <c r="AV362" s="32"/>
      <c r="AW362" s="31">
        <v>30467</v>
      </c>
      <c r="AX362" s="6">
        <v>63.7</v>
      </c>
      <c r="AY362" s="46">
        <f t="shared" si="118"/>
        <v>0.636930665179675</v>
      </c>
      <c r="AZ362" s="34"/>
      <c r="BA362" s="31">
        <v>30467</v>
      </c>
      <c r="BB362" s="35">
        <v>99642</v>
      </c>
      <c r="BC362" s="15">
        <f t="shared" si="125"/>
        <v>82</v>
      </c>
      <c r="BD362" s="36">
        <f t="shared" si="126"/>
        <v>-474</v>
      </c>
      <c r="BE362" s="32">
        <f t="shared" si="127"/>
        <v>-4.7345079707539206E-3</v>
      </c>
      <c r="BF362" s="72">
        <f t="shared" si="128"/>
        <v>-6.9789236869049476E-3</v>
      </c>
      <c r="BG362" s="32"/>
      <c r="BH362" s="31">
        <v>30467</v>
      </c>
      <c r="BI362" s="35">
        <v>11154</v>
      </c>
      <c r="BJ362" s="35">
        <f t="shared" si="129"/>
        <v>-114</v>
      </c>
      <c r="BK362" s="35">
        <f t="shared" si="130"/>
        <v>819</v>
      </c>
      <c r="BL362" s="32">
        <f t="shared" si="131"/>
        <v>7.9245283018867907E-2</v>
      </c>
      <c r="BM362" s="32"/>
      <c r="BN362" s="31">
        <v>30467</v>
      </c>
      <c r="BO362" s="38">
        <v>10.1</v>
      </c>
      <c r="BP362" s="38"/>
      <c r="BU362" s="31">
        <v>30467</v>
      </c>
      <c r="BV362" s="6">
        <v>89629</v>
      </c>
      <c r="BW362" s="6">
        <f t="shared" si="132"/>
        <v>277</v>
      </c>
      <c r="BX362" s="35">
        <f t="shared" si="133"/>
        <v>-467</v>
      </c>
      <c r="BY362" s="32">
        <f t="shared" si="134"/>
        <v>-5.1833599715858103E-3</v>
      </c>
    </row>
    <row r="363" spans="37:77">
      <c r="AK363" s="31">
        <v>30436</v>
      </c>
      <c r="AL363" s="6">
        <v>173794</v>
      </c>
      <c r="AM363" s="6">
        <f t="shared" si="119"/>
        <v>138</v>
      </c>
      <c r="AN363" s="6">
        <f t="shared" si="120"/>
        <v>1950</v>
      </c>
      <c r="AO363" s="32">
        <f t="shared" si="121"/>
        <v>1.1347501222038536E-2</v>
      </c>
      <c r="AP363" s="32"/>
      <c r="AQ363" s="31">
        <v>30436</v>
      </c>
      <c r="AR363" s="6">
        <v>110828</v>
      </c>
      <c r="AS363" s="6">
        <f t="shared" si="122"/>
        <v>241</v>
      </c>
      <c r="AT363" s="6">
        <f t="shared" si="123"/>
        <v>1008</v>
      </c>
      <c r="AU363" s="32">
        <f t="shared" si="124"/>
        <v>9.1786559825168812E-3</v>
      </c>
      <c r="AV363" s="32"/>
      <c r="AW363" s="31">
        <v>30436</v>
      </c>
      <c r="AX363" s="6">
        <v>63.8</v>
      </c>
      <c r="AY363" s="46">
        <f t="shared" si="118"/>
        <v>0.63769750394144797</v>
      </c>
      <c r="AZ363" s="34"/>
      <c r="BA363" s="31">
        <v>30436</v>
      </c>
      <c r="BB363" s="35">
        <v>99560</v>
      </c>
      <c r="BC363" s="15">
        <f t="shared" si="125"/>
        <v>381</v>
      </c>
      <c r="BD363" s="36">
        <f t="shared" si="126"/>
        <v>-16</v>
      </c>
      <c r="BE363" s="32">
        <f t="shared" si="127"/>
        <v>-1.6068128866397746E-4</v>
      </c>
      <c r="BF363" s="72">
        <f t="shared" si="128"/>
        <v>-7.4030132219127243E-3</v>
      </c>
      <c r="BG363" s="32"/>
      <c r="BH363" s="31">
        <v>30436</v>
      </c>
      <c r="BI363" s="35">
        <v>11268</v>
      </c>
      <c r="BJ363" s="35">
        <f t="shared" si="129"/>
        <v>-140</v>
      </c>
      <c r="BK363" s="35">
        <f t="shared" si="130"/>
        <v>1024</v>
      </c>
      <c r="BL363" s="32">
        <f t="shared" si="131"/>
        <v>9.9960952752830901E-2</v>
      </c>
      <c r="BM363" s="32"/>
      <c r="BN363" s="31">
        <v>30436</v>
      </c>
      <c r="BO363" s="38">
        <v>10.199999999999999</v>
      </c>
      <c r="BP363" s="38"/>
      <c r="BU363" s="31">
        <v>30436</v>
      </c>
      <c r="BV363" s="6">
        <v>89352</v>
      </c>
      <c r="BW363" s="6">
        <f t="shared" si="132"/>
        <v>276</v>
      </c>
      <c r="BX363" s="35">
        <f t="shared" si="133"/>
        <v>-789</v>
      </c>
      <c r="BY363" s="32">
        <f t="shared" si="134"/>
        <v>-8.752953705860822E-3</v>
      </c>
    </row>
    <row r="364" spans="37:77">
      <c r="AK364" s="31">
        <v>30406</v>
      </c>
      <c r="AL364" s="6">
        <v>173656</v>
      </c>
      <c r="AM364" s="6">
        <f t="shared" si="119"/>
        <v>151</v>
      </c>
      <c r="AN364" s="6">
        <f t="shared" si="120"/>
        <v>1989</v>
      </c>
      <c r="AO364" s="32">
        <f t="shared" si="121"/>
        <v>1.1586385269154897E-2</v>
      </c>
      <c r="AP364" s="32"/>
      <c r="AQ364" s="31">
        <v>30406</v>
      </c>
      <c r="AR364" s="6">
        <v>110587</v>
      </c>
      <c r="AS364" s="6">
        <f t="shared" si="122"/>
        <v>-47</v>
      </c>
      <c r="AT364" s="6">
        <f t="shared" si="123"/>
        <v>1020</v>
      </c>
      <c r="AU364" s="32">
        <f t="shared" si="124"/>
        <v>9.3093723475135004E-3</v>
      </c>
      <c r="AV364" s="32"/>
      <c r="AW364" s="31">
        <v>30406</v>
      </c>
      <c r="AX364" s="6">
        <v>63.7</v>
      </c>
      <c r="AY364" s="46">
        <f t="shared" si="118"/>
        <v>0.63681646473487818</v>
      </c>
      <c r="AZ364" s="34"/>
      <c r="BA364" s="31">
        <v>30406</v>
      </c>
      <c r="BB364" s="35">
        <v>99179</v>
      </c>
      <c r="BC364" s="15">
        <f t="shared" si="125"/>
        <v>90</v>
      </c>
      <c r="BD364" s="36">
        <f t="shared" si="126"/>
        <v>-493</v>
      </c>
      <c r="BE364" s="32">
        <f t="shared" si="127"/>
        <v>-4.9462236134520943E-3</v>
      </c>
      <c r="BF364" s="72">
        <f t="shared" si="128"/>
        <v>-6.9425910800752222E-3</v>
      </c>
      <c r="BG364" s="32"/>
      <c r="BH364" s="31">
        <v>30406</v>
      </c>
      <c r="BI364" s="35">
        <v>11408</v>
      </c>
      <c r="BJ364" s="35">
        <f t="shared" si="129"/>
        <v>-137</v>
      </c>
      <c r="BK364" s="35">
        <f t="shared" si="130"/>
        <v>1513</v>
      </c>
      <c r="BL364" s="32">
        <f t="shared" si="131"/>
        <v>0.15290550783223855</v>
      </c>
      <c r="BM364" s="32"/>
      <c r="BN364" s="31">
        <v>30406</v>
      </c>
      <c r="BO364" s="38">
        <v>10.3</v>
      </c>
      <c r="BP364" s="38"/>
      <c r="BU364" s="31">
        <v>30406</v>
      </c>
      <c r="BV364" s="6">
        <v>89076</v>
      </c>
      <c r="BW364" s="6">
        <f t="shared" si="132"/>
        <v>173</v>
      </c>
      <c r="BX364" s="35">
        <f t="shared" si="133"/>
        <v>-1346</v>
      </c>
      <c r="BY364" s="32">
        <f t="shared" si="134"/>
        <v>-1.4885757890778839E-2</v>
      </c>
    </row>
    <row r="365" spans="37:77">
      <c r="AK365" s="31">
        <v>30375</v>
      </c>
      <c r="AL365" s="6">
        <v>173505</v>
      </c>
      <c r="AM365" s="6">
        <f t="shared" si="119"/>
        <v>151</v>
      </c>
      <c r="AN365" s="6">
        <f t="shared" si="120"/>
        <v>2016</v>
      </c>
      <c r="AO365" s="32">
        <f t="shared" si="121"/>
        <v>1.1755856060738479E-2</v>
      </c>
      <c r="AP365" s="32"/>
      <c r="AQ365" s="31">
        <v>30375</v>
      </c>
      <c r="AR365" s="6">
        <v>110634</v>
      </c>
      <c r="AS365" s="6">
        <f t="shared" si="122"/>
        <v>-61</v>
      </c>
      <c r="AT365" s="6">
        <f t="shared" si="123"/>
        <v>1167</v>
      </c>
      <c r="AU365" s="32">
        <f t="shared" si="124"/>
        <v>1.0660747074460852E-2</v>
      </c>
      <c r="AV365" s="32"/>
      <c r="AW365" s="31">
        <v>30375</v>
      </c>
      <c r="AX365" s="6">
        <v>63.8</v>
      </c>
      <c r="AY365" s="46">
        <f t="shared" si="118"/>
        <v>0.63764156652546033</v>
      </c>
      <c r="AZ365" s="34"/>
      <c r="BA365" s="31">
        <v>30375</v>
      </c>
      <c r="BB365" s="35">
        <v>99089</v>
      </c>
      <c r="BC365" s="15">
        <f t="shared" si="125"/>
        <v>-72</v>
      </c>
      <c r="BD365" s="36">
        <f t="shared" si="126"/>
        <v>-673</v>
      </c>
      <c r="BE365" s="32">
        <f t="shared" si="127"/>
        <v>-6.7460556123574156E-3</v>
      </c>
      <c r="BF365" s="72">
        <f t="shared" si="128"/>
        <v>-5.5139386664356249E-3</v>
      </c>
      <c r="BG365" s="32"/>
      <c r="BH365" s="31">
        <v>30375</v>
      </c>
      <c r="BI365" s="35">
        <v>11545</v>
      </c>
      <c r="BJ365" s="35">
        <f t="shared" si="129"/>
        <v>11</v>
      </c>
      <c r="BK365" s="35">
        <f t="shared" si="130"/>
        <v>1840</v>
      </c>
      <c r="BL365" s="32">
        <f t="shared" si="131"/>
        <v>0.18959299330242141</v>
      </c>
      <c r="BM365" s="32"/>
      <c r="BN365" s="31">
        <v>30375</v>
      </c>
      <c r="BO365" s="38">
        <v>10.4</v>
      </c>
      <c r="BP365" s="38"/>
      <c r="BU365" s="31">
        <v>30375</v>
      </c>
      <c r="BV365" s="6">
        <v>88903</v>
      </c>
      <c r="BW365" s="6">
        <f t="shared" si="132"/>
        <v>-78</v>
      </c>
      <c r="BX365" s="35">
        <f t="shared" si="133"/>
        <v>-1648</v>
      </c>
      <c r="BY365" s="32">
        <f t="shared" si="134"/>
        <v>-1.819968857329024E-2</v>
      </c>
    </row>
    <row r="366" spans="37:77">
      <c r="AK366" s="31">
        <v>30347</v>
      </c>
      <c r="AL366" s="6">
        <v>173354</v>
      </c>
      <c r="AM366" s="6">
        <f t="shared" si="119"/>
        <v>155</v>
      </c>
      <c r="AN366" s="6">
        <f t="shared" si="120"/>
        <v>2019</v>
      </c>
      <c r="AO366" s="32">
        <f t="shared" si="121"/>
        <v>1.1783932062917613E-2</v>
      </c>
      <c r="AP366" s="32"/>
      <c r="AQ366" s="31">
        <v>30347</v>
      </c>
      <c r="AR366" s="6">
        <v>110695</v>
      </c>
      <c r="AS366" s="6">
        <f t="shared" si="122"/>
        <v>-388</v>
      </c>
      <c r="AT366" s="6">
        <f t="shared" si="123"/>
        <v>1606</v>
      </c>
      <c r="AU366" s="32">
        <f t="shared" si="124"/>
        <v>1.4721924300342026E-2</v>
      </c>
      <c r="AV366" s="32"/>
      <c r="AW366" s="31">
        <v>30347</v>
      </c>
      <c r="AX366" s="6">
        <v>63.9</v>
      </c>
      <c r="AY366" s="46">
        <f t="shared" si="118"/>
        <v>0.63854886532759558</v>
      </c>
      <c r="AZ366" s="34"/>
      <c r="BA366" s="31">
        <v>30347</v>
      </c>
      <c r="BB366" s="35">
        <v>99161</v>
      </c>
      <c r="BC366" s="15">
        <f t="shared" si="125"/>
        <v>129</v>
      </c>
      <c r="BD366" s="36">
        <f t="shared" si="126"/>
        <v>-531</v>
      </c>
      <c r="BE366" s="32">
        <f t="shared" si="127"/>
        <v>-5.3264053284115542E-3</v>
      </c>
      <c r="BF366" s="72">
        <f t="shared" si="128"/>
        <v>-3.9787946806131846E-3</v>
      </c>
      <c r="BG366" s="32"/>
      <c r="BH366" s="31">
        <v>30347</v>
      </c>
      <c r="BI366" s="35">
        <v>11534</v>
      </c>
      <c r="BJ366" s="35">
        <f t="shared" si="129"/>
        <v>-517</v>
      </c>
      <c r="BK366" s="35">
        <f t="shared" si="130"/>
        <v>2137</v>
      </c>
      <c r="BL366" s="32">
        <f t="shared" si="131"/>
        <v>0.22741300415026067</v>
      </c>
      <c r="BM366" s="32"/>
      <c r="BN366" s="31">
        <v>30347</v>
      </c>
      <c r="BO366" s="38">
        <v>10.4</v>
      </c>
      <c r="BP366" s="38"/>
      <c r="BU366" s="31">
        <v>30347</v>
      </c>
      <c r="BV366" s="6">
        <v>88981</v>
      </c>
      <c r="BW366" s="6">
        <f t="shared" si="132"/>
        <v>225</v>
      </c>
      <c r="BX366" s="35">
        <f t="shared" si="133"/>
        <v>-1576</v>
      </c>
      <c r="BY366" s="32">
        <f t="shared" si="134"/>
        <v>-1.7403403381295757E-2</v>
      </c>
    </row>
    <row r="367" spans="37:77">
      <c r="AK367" s="31">
        <v>30316</v>
      </c>
      <c r="AL367" s="6">
        <v>173199</v>
      </c>
      <c r="AM367" s="6">
        <f t="shared" si="119"/>
        <v>141</v>
      </c>
      <c r="AN367" s="6">
        <f t="shared" si="120"/>
        <v>2033</v>
      </c>
      <c r="AO367" s="32">
        <f t="shared" si="121"/>
        <v>1.1877358821261286E-2</v>
      </c>
      <c r="AP367" s="32"/>
      <c r="AQ367" s="31">
        <v>30316</v>
      </c>
      <c r="AR367" s="6">
        <v>111083</v>
      </c>
      <c r="AS367" s="6">
        <f t="shared" si="122"/>
        <v>33</v>
      </c>
      <c r="AT367" s="6">
        <f t="shared" si="123"/>
        <v>2171</v>
      </c>
      <c r="AU367" s="32">
        <f t="shared" si="124"/>
        <v>1.9933524313207052E-2</v>
      </c>
      <c r="AV367" s="32"/>
      <c r="AW367" s="31">
        <v>30316</v>
      </c>
      <c r="AX367" s="6">
        <v>64.099999999999994</v>
      </c>
      <c r="AY367" s="46">
        <f t="shared" si="118"/>
        <v>0.64136051593831378</v>
      </c>
      <c r="AZ367" s="34"/>
      <c r="BA367" s="31">
        <v>30316</v>
      </c>
      <c r="BB367" s="35">
        <v>99032</v>
      </c>
      <c r="BC367" s="15">
        <f t="shared" si="125"/>
        <v>-80</v>
      </c>
      <c r="BD367" s="36">
        <f t="shared" si="126"/>
        <v>-613</v>
      </c>
      <c r="BE367" s="32">
        <f t="shared" si="127"/>
        <v>-6.1518390285513203E-3</v>
      </c>
      <c r="BF367" s="72">
        <f t="shared" si="128"/>
        <v>-3.020717474811252E-3</v>
      </c>
      <c r="BG367" s="32"/>
      <c r="BH367" s="31">
        <v>30316</v>
      </c>
      <c r="BI367" s="35">
        <v>12051</v>
      </c>
      <c r="BJ367" s="35">
        <f t="shared" si="129"/>
        <v>113</v>
      </c>
      <c r="BK367" s="35">
        <f t="shared" si="130"/>
        <v>2784</v>
      </c>
      <c r="BL367" s="32">
        <f t="shared" si="131"/>
        <v>0.30042084817092918</v>
      </c>
      <c r="BM367" s="32"/>
      <c r="BN367" s="31">
        <v>30316</v>
      </c>
      <c r="BO367" s="38">
        <v>10.8</v>
      </c>
      <c r="BP367" s="38"/>
      <c r="BU367" s="31">
        <v>30316</v>
      </c>
      <c r="BV367" s="6">
        <v>88756</v>
      </c>
      <c r="BW367" s="6">
        <f t="shared" si="132"/>
        <v>-14</v>
      </c>
      <c r="BX367" s="35">
        <f t="shared" si="133"/>
        <v>-2128</v>
      </c>
      <c r="BY367" s="32">
        <f t="shared" si="134"/>
        <v>-2.3414462391620039E-2</v>
      </c>
    </row>
    <row r="368" spans="37:77">
      <c r="AK368" s="31">
        <v>30285</v>
      </c>
      <c r="AL368" s="6">
        <v>173058</v>
      </c>
      <c r="AM368" s="6">
        <f t="shared" si="119"/>
        <v>177</v>
      </c>
      <c r="AN368" s="6">
        <f t="shared" si="120"/>
        <v>2062</v>
      </c>
      <c r="AO368" s="32">
        <f t="shared" si="121"/>
        <v>1.2058761608458646E-2</v>
      </c>
      <c r="AP368" s="32"/>
      <c r="AQ368" s="31">
        <v>30285</v>
      </c>
      <c r="AR368" s="6">
        <v>111050</v>
      </c>
      <c r="AS368" s="6">
        <f t="shared" si="122"/>
        <v>306</v>
      </c>
      <c r="AT368" s="6">
        <f t="shared" si="123"/>
        <v>1814</v>
      </c>
      <c r="AU368" s="32">
        <f t="shared" si="124"/>
        <v>1.6606247024790299E-2</v>
      </c>
      <c r="AV368" s="32"/>
      <c r="AW368" s="31">
        <v>30285</v>
      </c>
      <c r="AX368" s="6">
        <v>64.2</v>
      </c>
      <c r="AY368" s="46">
        <f t="shared" si="118"/>
        <v>0.64169238058916667</v>
      </c>
      <c r="AZ368" s="34"/>
      <c r="BA368" s="31">
        <v>30285</v>
      </c>
      <c r="BB368" s="35">
        <v>99112</v>
      </c>
      <c r="BC368" s="15">
        <f t="shared" si="125"/>
        <v>-103</v>
      </c>
      <c r="BD368" s="36">
        <f t="shared" si="126"/>
        <v>-1095</v>
      </c>
      <c r="BE368" s="32">
        <f t="shared" si="127"/>
        <v>-1.0927380322731994E-2</v>
      </c>
      <c r="BF368" s="72">
        <f t="shared" si="128"/>
        <v>-2.1385608228758346E-3</v>
      </c>
      <c r="BG368" s="32"/>
      <c r="BH368" s="31">
        <v>30285</v>
      </c>
      <c r="BI368" s="35">
        <v>11938</v>
      </c>
      <c r="BJ368" s="35">
        <f t="shared" si="129"/>
        <v>409</v>
      </c>
      <c r="BK368" s="35">
        <f t="shared" si="130"/>
        <v>2909</v>
      </c>
      <c r="BL368" s="32">
        <f t="shared" si="131"/>
        <v>0.32218407354081302</v>
      </c>
      <c r="BM368" s="32"/>
      <c r="BN368" s="31">
        <v>30285</v>
      </c>
      <c r="BO368" s="38">
        <v>10.8</v>
      </c>
      <c r="BP368" s="38"/>
      <c r="BU368" s="31">
        <v>30285</v>
      </c>
      <c r="BV368" s="6">
        <v>88770</v>
      </c>
      <c r="BW368" s="6">
        <f t="shared" si="132"/>
        <v>-124</v>
      </c>
      <c r="BX368" s="35">
        <f t="shared" si="133"/>
        <v>-2392</v>
      </c>
      <c r="BY368" s="32">
        <f t="shared" si="134"/>
        <v>-2.623900309339422E-2</v>
      </c>
    </row>
    <row r="369" spans="37:77">
      <c r="AK369" s="31">
        <v>30255</v>
      </c>
      <c r="AL369" s="6">
        <v>172881</v>
      </c>
      <c r="AM369" s="6">
        <f t="shared" si="119"/>
        <v>191</v>
      </c>
      <c r="AN369" s="6">
        <f t="shared" si="120"/>
        <v>2072</v>
      </c>
      <c r="AO369" s="32">
        <f t="shared" si="121"/>
        <v>1.2130508345578939E-2</v>
      </c>
      <c r="AP369" s="32"/>
      <c r="AQ369" s="31">
        <v>30255</v>
      </c>
      <c r="AR369" s="6">
        <v>110744</v>
      </c>
      <c r="AS369" s="6">
        <f t="shared" si="122"/>
        <v>23</v>
      </c>
      <c r="AT369" s="6">
        <f t="shared" si="123"/>
        <v>1720</v>
      </c>
      <c r="AU369" s="32">
        <f t="shared" si="124"/>
        <v>1.577634282359841E-2</v>
      </c>
      <c r="AV369" s="32"/>
      <c r="AW369" s="31">
        <v>30255</v>
      </c>
      <c r="AX369" s="6">
        <v>64.099999999999994</v>
      </c>
      <c r="AY369" s="46">
        <f t="shared" si="118"/>
        <v>0.64057935805554111</v>
      </c>
      <c r="AZ369" s="34"/>
      <c r="BA369" s="31">
        <v>30255</v>
      </c>
      <c r="BB369" s="35">
        <v>99215</v>
      </c>
      <c r="BC369" s="15">
        <f t="shared" si="125"/>
        <v>-289</v>
      </c>
      <c r="BD369" s="36">
        <f t="shared" si="126"/>
        <v>-1163</v>
      </c>
      <c r="BE369" s="32">
        <f t="shared" si="127"/>
        <v>-1.1586204148319346E-2</v>
      </c>
      <c r="BF369" s="72">
        <f t="shared" si="128"/>
        <v>-4.5161974988489062E-4</v>
      </c>
      <c r="BG369" s="32"/>
      <c r="BH369" s="31">
        <v>30255</v>
      </c>
      <c r="BI369" s="35">
        <v>11529</v>
      </c>
      <c r="BJ369" s="35">
        <f t="shared" si="129"/>
        <v>312</v>
      </c>
      <c r="BK369" s="35">
        <f t="shared" si="130"/>
        <v>2883</v>
      </c>
      <c r="BL369" s="32">
        <f t="shared" si="131"/>
        <v>0.33344899375433723</v>
      </c>
      <c r="BM369" s="32"/>
      <c r="BN369" s="31">
        <v>30255</v>
      </c>
      <c r="BO369" s="38">
        <v>10.4</v>
      </c>
      <c r="BP369" s="38"/>
      <c r="BU369" s="31">
        <v>30255</v>
      </c>
      <c r="BV369" s="6">
        <v>88894</v>
      </c>
      <c r="BW369" s="6">
        <f t="shared" si="132"/>
        <v>-277</v>
      </c>
      <c r="BX369" s="35">
        <f t="shared" si="133"/>
        <v>-2477</v>
      </c>
      <c r="BY369" s="32">
        <f t="shared" si="134"/>
        <v>-2.7109257860809199E-2</v>
      </c>
    </row>
    <row r="370" spans="37:77">
      <c r="AK370" s="31">
        <v>30224</v>
      </c>
      <c r="AL370" s="6">
        <v>172690</v>
      </c>
      <c r="AM370" s="6">
        <f t="shared" si="119"/>
        <v>179</v>
      </c>
      <c r="AN370" s="6">
        <f t="shared" si="120"/>
        <v>2097</v>
      </c>
      <c r="AO370" s="32">
        <f t="shared" si="121"/>
        <v>1.2292415280814595E-2</v>
      </c>
      <c r="AP370" s="32"/>
      <c r="AQ370" s="31">
        <v>30224</v>
      </c>
      <c r="AR370" s="6">
        <v>110721</v>
      </c>
      <c r="AS370" s="6">
        <f t="shared" si="122"/>
        <v>207</v>
      </c>
      <c r="AT370" s="6">
        <f t="shared" si="123"/>
        <v>2427</v>
      </c>
      <c r="AU370" s="32">
        <f t="shared" si="124"/>
        <v>2.2411213917668649E-2</v>
      </c>
      <c r="AV370" s="32"/>
      <c r="AW370" s="31">
        <v>30224</v>
      </c>
      <c r="AX370" s="6">
        <v>64.099999999999994</v>
      </c>
      <c r="AY370" s="46">
        <f t="shared" si="118"/>
        <v>0.6411546702183103</v>
      </c>
      <c r="AZ370" s="34"/>
      <c r="BA370" s="31">
        <v>30224</v>
      </c>
      <c r="BB370" s="35">
        <v>99504</v>
      </c>
      <c r="BC370" s="15">
        <f t="shared" si="125"/>
        <v>-129</v>
      </c>
      <c r="BD370" s="36">
        <f t="shared" si="126"/>
        <v>-560</v>
      </c>
      <c r="BE370" s="32">
        <f t="shared" si="127"/>
        <v>-5.5964182922929595E-3</v>
      </c>
      <c r="BF370" s="72">
        <f t="shared" si="128"/>
        <v>2.1827652475069348E-3</v>
      </c>
      <c r="BG370" s="32"/>
      <c r="BH370" s="31">
        <v>30224</v>
      </c>
      <c r="BI370" s="35">
        <v>11217</v>
      </c>
      <c r="BJ370" s="35">
        <f t="shared" si="129"/>
        <v>336</v>
      </c>
      <c r="BK370" s="35">
        <f t="shared" si="130"/>
        <v>2987</v>
      </c>
      <c r="BL370" s="32">
        <f t="shared" si="131"/>
        <v>0.36294046172539485</v>
      </c>
      <c r="BM370" s="32"/>
      <c r="BN370" s="31">
        <v>30224</v>
      </c>
      <c r="BO370" s="38">
        <v>10.1</v>
      </c>
      <c r="BP370" s="38"/>
      <c r="BU370" s="31">
        <v>30224</v>
      </c>
      <c r="BV370" s="6">
        <v>89171</v>
      </c>
      <c r="BW370" s="6">
        <f t="shared" si="132"/>
        <v>-181</v>
      </c>
      <c r="BX370" s="35">
        <f t="shared" si="133"/>
        <v>-2300</v>
      </c>
      <c r="BY370" s="32">
        <f t="shared" si="134"/>
        <v>-2.5144581342720684E-2</v>
      </c>
    </row>
    <row r="371" spans="37:77">
      <c r="AK371" s="31">
        <v>30194</v>
      </c>
      <c r="AL371" s="6">
        <v>172511</v>
      </c>
      <c r="AM371" s="6">
        <f t="shared" si="119"/>
        <v>147</v>
      </c>
      <c r="AN371" s="6">
        <f t="shared" si="120"/>
        <v>2112</v>
      </c>
      <c r="AO371" s="32">
        <f t="shared" si="121"/>
        <v>1.2394438934500762E-2</v>
      </c>
      <c r="AP371" s="32"/>
      <c r="AQ371" s="31">
        <v>30194</v>
      </c>
      <c r="AR371" s="6">
        <v>110514</v>
      </c>
      <c r="AS371" s="6">
        <f t="shared" si="122"/>
        <v>172</v>
      </c>
      <c r="AT371" s="6">
        <f t="shared" si="123"/>
        <v>1789</v>
      </c>
      <c r="AU371" s="32">
        <f t="shared" si="124"/>
        <v>1.6454357323522739E-2</v>
      </c>
      <c r="AV371" s="32"/>
      <c r="AW371" s="31">
        <v>30194</v>
      </c>
      <c r="AX371" s="6">
        <v>64.099999999999994</v>
      </c>
      <c r="AY371" s="46">
        <f t="shared" si="118"/>
        <v>0.64062001843360716</v>
      </c>
      <c r="AZ371" s="34"/>
      <c r="BA371" s="31">
        <v>30194</v>
      </c>
      <c r="BB371" s="35">
        <v>99633</v>
      </c>
      <c r="BC371" s="15">
        <f t="shared" si="125"/>
        <v>140</v>
      </c>
      <c r="BD371" s="36">
        <f t="shared" si="126"/>
        <v>-1056</v>
      </c>
      <c r="BE371" s="32">
        <f t="shared" si="127"/>
        <v>-1.0487739475017133E-2</v>
      </c>
      <c r="BF371" s="72">
        <f t="shared" si="128"/>
        <v>4.1920972340773188E-3</v>
      </c>
      <c r="BG371" s="32"/>
      <c r="BH371" s="31">
        <v>30194</v>
      </c>
      <c r="BI371" s="35">
        <v>10881</v>
      </c>
      <c r="BJ371" s="35">
        <f t="shared" si="129"/>
        <v>32</v>
      </c>
      <c r="BK371" s="35">
        <f t="shared" si="130"/>
        <v>2845</v>
      </c>
      <c r="BL371" s="32">
        <f t="shared" si="131"/>
        <v>0.35403185664509706</v>
      </c>
      <c r="BM371" s="32"/>
      <c r="BN371" s="31">
        <v>30194</v>
      </c>
      <c r="BO371" s="38">
        <v>9.8000000000000007</v>
      </c>
      <c r="BP371" s="38"/>
      <c r="BU371" s="31">
        <v>30194</v>
      </c>
      <c r="BV371" s="6">
        <v>89352</v>
      </c>
      <c r="BW371" s="6">
        <f t="shared" si="132"/>
        <v>-158</v>
      </c>
      <c r="BX371" s="35">
        <f t="shared" si="133"/>
        <v>-2206</v>
      </c>
      <c r="BY371" s="32">
        <f t="shared" si="134"/>
        <v>-2.4094016907315607E-2</v>
      </c>
    </row>
    <row r="372" spans="37:77">
      <c r="AK372" s="31">
        <v>30163</v>
      </c>
      <c r="AL372" s="6">
        <v>172364</v>
      </c>
      <c r="AM372" s="6">
        <f t="shared" si="119"/>
        <v>174</v>
      </c>
      <c r="AN372" s="6">
        <f t="shared" si="120"/>
        <v>2118</v>
      </c>
      <c r="AO372" s="32">
        <f t="shared" si="121"/>
        <v>1.2440820929713547E-2</v>
      </c>
      <c r="AP372" s="32"/>
      <c r="AQ372" s="31">
        <v>30163</v>
      </c>
      <c r="AR372" s="6">
        <v>110342</v>
      </c>
      <c r="AS372" s="6">
        <f t="shared" si="122"/>
        <v>261</v>
      </c>
      <c r="AT372" s="6">
        <f t="shared" si="123"/>
        <v>1786</v>
      </c>
      <c r="AU372" s="32">
        <f t="shared" si="124"/>
        <v>1.6452337963815955E-2</v>
      </c>
      <c r="AV372" s="32"/>
      <c r="AW372" s="31">
        <v>30163</v>
      </c>
      <c r="AX372" s="6">
        <v>64</v>
      </c>
      <c r="AY372" s="46">
        <f t="shared" si="118"/>
        <v>0.64016848065721377</v>
      </c>
      <c r="AZ372" s="34"/>
      <c r="BA372" s="31">
        <v>30163</v>
      </c>
      <c r="BB372" s="35">
        <v>99493</v>
      </c>
      <c r="BC372" s="15">
        <f t="shared" si="125"/>
        <v>-50</v>
      </c>
      <c r="BD372" s="36">
        <f t="shared" si="126"/>
        <v>-1200</v>
      </c>
      <c r="BE372" s="32">
        <f t="shared" si="127"/>
        <v>-1.1917412332535515E-2</v>
      </c>
      <c r="BF372" s="72">
        <f t="shared" si="128"/>
        <v>3.6418849507814932E-3</v>
      </c>
      <c r="BG372" s="32"/>
      <c r="BH372" s="31">
        <v>30163</v>
      </c>
      <c r="BI372" s="35">
        <v>10849</v>
      </c>
      <c r="BJ372" s="35">
        <f t="shared" si="129"/>
        <v>311</v>
      </c>
      <c r="BK372" s="35">
        <f t="shared" si="130"/>
        <v>2986</v>
      </c>
      <c r="BL372" s="32">
        <f t="shared" si="131"/>
        <v>0.37975327483148935</v>
      </c>
      <c r="BM372" s="32"/>
      <c r="BN372" s="31">
        <v>30163</v>
      </c>
      <c r="BO372" s="38">
        <v>9.8000000000000007</v>
      </c>
      <c r="BP372" s="38"/>
      <c r="BU372" s="31">
        <v>30163</v>
      </c>
      <c r="BV372" s="6">
        <v>89510</v>
      </c>
      <c r="BW372" s="6">
        <f t="shared" si="132"/>
        <v>-343</v>
      </c>
      <c r="BX372" s="35">
        <f t="shared" si="133"/>
        <v>-2084</v>
      </c>
      <c r="BY372" s="32">
        <f t="shared" si="134"/>
        <v>-2.2752582046858927E-2</v>
      </c>
    </row>
    <row r="373" spans="37:77">
      <c r="AK373" s="31">
        <v>30132</v>
      </c>
      <c r="AL373" s="6">
        <v>172190</v>
      </c>
      <c r="AM373" s="6">
        <f t="shared" si="119"/>
        <v>164</v>
      </c>
      <c r="AN373" s="6">
        <f t="shared" si="120"/>
        <v>2148</v>
      </c>
      <c r="AO373" s="32">
        <f t="shared" si="121"/>
        <v>1.2632173227790755E-2</v>
      </c>
      <c r="AP373" s="32"/>
      <c r="AQ373" s="31">
        <v>30132</v>
      </c>
      <c r="AR373" s="6">
        <v>110081</v>
      </c>
      <c r="AS373" s="6">
        <f t="shared" si="122"/>
        <v>-370</v>
      </c>
      <c r="AT373" s="6">
        <f t="shared" si="123"/>
        <v>1685</v>
      </c>
      <c r="AU373" s="32">
        <f t="shared" si="124"/>
        <v>1.5544854053655133E-2</v>
      </c>
      <c r="AV373" s="32"/>
      <c r="AW373" s="31">
        <v>30132</v>
      </c>
      <c r="AX373" s="6">
        <v>63.9</v>
      </c>
      <c r="AY373" s="46">
        <f t="shared" si="118"/>
        <v>0.63929961089494158</v>
      </c>
      <c r="AZ373" s="34"/>
      <c r="BA373" s="31">
        <v>30132</v>
      </c>
      <c r="BB373" s="35">
        <v>99543</v>
      </c>
      <c r="BC373" s="15">
        <f t="shared" si="125"/>
        <v>-573</v>
      </c>
      <c r="BD373" s="36">
        <f t="shared" si="126"/>
        <v>-755</v>
      </c>
      <c r="BE373" s="32">
        <f t="shared" si="127"/>
        <v>-7.5275678478134989E-3</v>
      </c>
      <c r="BF373" s="72">
        <f t="shared" si="128"/>
        <v>4.4241328187616391E-3</v>
      </c>
      <c r="BG373" s="32"/>
      <c r="BH373" s="31">
        <v>30132</v>
      </c>
      <c r="BI373" s="35">
        <v>10538</v>
      </c>
      <c r="BJ373" s="35">
        <f t="shared" si="129"/>
        <v>203</v>
      </c>
      <c r="BK373" s="35">
        <f t="shared" si="130"/>
        <v>2440</v>
      </c>
      <c r="BL373" s="32">
        <f t="shared" si="131"/>
        <v>0.30130896517658678</v>
      </c>
      <c r="BM373" s="32"/>
      <c r="BN373" s="31">
        <v>30132</v>
      </c>
      <c r="BO373" s="38">
        <v>9.6</v>
      </c>
      <c r="BP373" s="38"/>
      <c r="BU373" s="31">
        <v>30132</v>
      </c>
      <c r="BV373" s="6">
        <v>89853</v>
      </c>
      <c r="BW373" s="6">
        <f t="shared" si="132"/>
        <v>-243</v>
      </c>
      <c r="BX373" s="35">
        <f t="shared" si="133"/>
        <v>-1629</v>
      </c>
      <c r="BY373" s="32">
        <f t="shared" si="134"/>
        <v>-1.7806781661966253E-2</v>
      </c>
    </row>
    <row r="374" spans="37:77">
      <c r="AK374" s="31">
        <v>30102</v>
      </c>
      <c r="AL374" s="6">
        <v>172026</v>
      </c>
      <c r="AM374" s="6">
        <f t="shared" si="119"/>
        <v>182</v>
      </c>
      <c r="AN374" s="6">
        <f t="shared" si="120"/>
        <v>2197</v>
      </c>
      <c r="AO374" s="32">
        <f t="shared" si="121"/>
        <v>1.2936542051122046E-2</v>
      </c>
      <c r="AP374" s="32"/>
      <c r="AQ374" s="31">
        <v>30102</v>
      </c>
      <c r="AR374" s="6">
        <v>110451</v>
      </c>
      <c r="AS374" s="6">
        <f t="shared" si="122"/>
        <v>631</v>
      </c>
      <c r="AT374" s="6">
        <f t="shared" si="123"/>
        <v>1229</v>
      </c>
      <c r="AU374" s="32">
        <f t="shared" si="124"/>
        <v>1.1252311805314053E-2</v>
      </c>
      <c r="AV374" s="32"/>
      <c r="AW374" s="31">
        <v>30102</v>
      </c>
      <c r="AX374" s="6">
        <v>64.2</v>
      </c>
      <c r="AY374" s="46">
        <f t="shared" si="118"/>
        <v>0.64205992117470612</v>
      </c>
      <c r="AZ374" s="34"/>
      <c r="BA374" s="31">
        <v>30102</v>
      </c>
      <c r="BB374" s="35">
        <v>100116</v>
      </c>
      <c r="BC374" s="15">
        <f t="shared" si="125"/>
        <v>540</v>
      </c>
      <c r="BD374" s="36">
        <f t="shared" si="126"/>
        <v>-932</v>
      </c>
      <c r="BE374" s="32">
        <f t="shared" si="127"/>
        <v>-9.2233394030559746E-3</v>
      </c>
      <c r="BF374" s="72">
        <f t="shared" si="128"/>
        <v>6.015446373058897E-3</v>
      </c>
      <c r="BG374" s="32"/>
      <c r="BH374" s="31">
        <v>30102</v>
      </c>
      <c r="BI374" s="35">
        <v>10335</v>
      </c>
      <c r="BJ374" s="35">
        <f t="shared" si="129"/>
        <v>91</v>
      </c>
      <c r="BK374" s="35">
        <f t="shared" si="130"/>
        <v>2161</v>
      </c>
      <c r="BL374" s="32">
        <f t="shared" si="131"/>
        <v>0.26437484707609493</v>
      </c>
      <c r="BM374" s="32"/>
      <c r="BN374" s="31">
        <v>30102</v>
      </c>
      <c r="BO374" s="38">
        <v>9.4</v>
      </c>
      <c r="BP374" s="38"/>
      <c r="BU374" s="31">
        <v>30102</v>
      </c>
      <c r="BV374" s="6">
        <v>90096</v>
      </c>
      <c r="BW374" s="6">
        <f t="shared" si="132"/>
        <v>-45</v>
      </c>
      <c r="BX374" s="35">
        <f t="shared" si="133"/>
        <v>-1190</v>
      </c>
      <c r="BY374" s="32">
        <f t="shared" si="134"/>
        <v>-1.3035952939114415E-2</v>
      </c>
    </row>
    <row r="375" spans="37:77">
      <c r="AK375" s="31">
        <v>30071</v>
      </c>
      <c r="AL375" s="6">
        <v>171844</v>
      </c>
      <c r="AM375" s="6">
        <f t="shared" si="119"/>
        <v>177</v>
      </c>
      <c r="AN375" s="6">
        <f t="shared" si="120"/>
        <v>2203</v>
      </c>
      <c r="AO375" s="32">
        <f t="shared" si="121"/>
        <v>1.2986247428392828E-2</v>
      </c>
      <c r="AP375" s="32"/>
      <c r="AQ375" s="31">
        <v>30071</v>
      </c>
      <c r="AR375" s="6">
        <v>109820</v>
      </c>
      <c r="AS375" s="6">
        <f t="shared" si="122"/>
        <v>253</v>
      </c>
      <c r="AT375" s="6">
        <f t="shared" si="123"/>
        <v>895</v>
      </c>
      <c r="AU375" s="32">
        <f t="shared" si="124"/>
        <v>8.2166628414046539E-3</v>
      </c>
      <c r="AV375" s="32"/>
      <c r="AW375" s="31">
        <v>30071</v>
      </c>
      <c r="AX375" s="6">
        <v>63.9</v>
      </c>
      <c r="AY375" s="46">
        <f t="shared" si="118"/>
        <v>0.63906799189962993</v>
      </c>
      <c r="AZ375" s="34"/>
      <c r="BA375" s="31">
        <v>30071</v>
      </c>
      <c r="BB375" s="35">
        <v>99576</v>
      </c>
      <c r="BC375" s="15">
        <f t="shared" si="125"/>
        <v>-96</v>
      </c>
      <c r="BD375" s="36">
        <f t="shared" si="126"/>
        <v>-1480</v>
      </c>
      <c r="BE375" s="32">
        <f t="shared" si="127"/>
        <v>-1.4645345155161471E-2</v>
      </c>
      <c r="BF375" s="72">
        <f t="shared" si="128"/>
        <v>1.8627798424811215E-3</v>
      </c>
      <c r="BG375" s="32"/>
      <c r="BH375" s="31">
        <v>30071</v>
      </c>
      <c r="BI375" s="35">
        <v>10244</v>
      </c>
      <c r="BJ375" s="35">
        <f t="shared" si="129"/>
        <v>349</v>
      </c>
      <c r="BK375" s="35">
        <f t="shared" si="130"/>
        <v>2375</v>
      </c>
      <c r="BL375" s="32">
        <f t="shared" si="131"/>
        <v>0.30181725759308686</v>
      </c>
      <c r="BM375" s="32"/>
      <c r="BN375" s="31">
        <v>30071</v>
      </c>
      <c r="BO375" s="38">
        <v>9.3000000000000007</v>
      </c>
      <c r="BP375" s="38"/>
      <c r="BU375" s="31">
        <v>30071</v>
      </c>
      <c r="BV375" s="6">
        <v>90141</v>
      </c>
      <c r="BW375" s="6">
        <f t="shared" si="132"/>
        <v>-281</v>
      </c>
      <c r="BX375" s="35">
        <f t="shared" si="133"/>
        <v>-1135</v>
      </c>
      <c r="BY375" s="32">
        <f t="shared" si="134"/>
        <v>-1.2434813094351238E-2</v>
      </c>
    </row>
    <row r="376" spans="37:77">
      <c r="AK376" s="31">
        <v>30041</v>
      </c>
      <c r="AL376" s="6">
        <v>171667</v>
      </c>
      <c r="AM376" s="6">
        <f t="shared" si="119"/>
        <v>178</v>
      </c>
      <c r="AN376" s="6">
        <f t="shared" si="120"/>
        <v>2214</v>
      </c>
      <c r="AO376" s="32">
        <f t="shared" si="121"/>
        <v>1.3065569804016519E-2</v>
      </c>
      <c r="AP376" s="32"/>
      <c r="AQ376" s="31">
        <v>30041</v>
      </c>
      <c r="AR376" s="6">
        <v>109567</v>
      </c>
      <c r="AS376" s="6">
        <f t="shared" si="122"/>
        <v>100</v>
      </c>
      <c r="AT376" s="6">
        <f t="shared" si="123"/>
        <v>1014</v>
      </c>
      <c r="AU376" s="32">
        <f t="shared" si="124"/>
        <v>9.3410592061020647E-3</v>
      </c>
      <c r="AV376" s="32"/>
      <c r="AW376" s="31">
        <v>30041</v>
      </c>
      <c r="AX376" s="6">
        <v>63.8</v>
      </c>
      <c r="AY376" s="46">
        <f t="shared" si="118"/>
        <v>0.63825312960557357</v>
      </c>
      <c r="AZ376" s="34"/>
      <c r="BA376" s="31">
        <v>30041</v>
      </c>
      <c r="BB376" s="35">
        <v>99672</v>
      </c>
      <c r="BC376" s="15">
        <f t="shared" si="125"/>
        <v>-90</v>
      </c>
      <c r="BD376" s="36">
        <f t="shared" si="126"/>
        <v>-899</v>
      </c>
      <c r="BE376" s="32">
        <f t="shared" si="127"/>
        <v>-8.9389585466983501E-3</v>
      </c>
      <c r="BF376" s="72">
        <f t="shared" si="128"/>
        <v>-1.6713153534109182E-4</v>
      </c>
      <c r="BG376" s="32"/>
      <c r="BH376" s="31">
        <v>30041</v>
      </c>
      <c r="BI376" s="35">
        <v>9895</v>
      </c>
      <c r="BJ376" s="35">
        <f t="shared" si="129"/>
        <v>190</v>
      </c>
      <c r="BK376" s="35">
        <f t="shared" si="130"/>
        <v>1913</v>
      </c>
      <c r="BL376" s="32">
        <f t="shared" si="131"/>
        <v>0.23966424455023794</v>
      </c>
      <c r="BM376" s="32"/>
      <c r="BN376" s="31">
        <v>30041</v>
      </c>
      <c r="BO376" s="38">
        <v>9</v>
      </c>
      <c r="BP376" s="38"/>
      <c r="BU376" s="31">
        <v>30041</v>
      </c>
      <c r="BV376" s="6">
        <v>90422</v>
      </c>
      <c r="BW376" s="6">
        <f t="shared" si="132"/>
        <v>-129</v>
      </c>
      <c r="BX376" s="35">
        <f t="shared" si="133"/>
        <v>-780</v>
      </c>
      <c r="BY376" s="32">
        <f t="shared" si="134"/>
        <v>-8.5524440253502698E-3</v>
      </c>
    </row>
    <row r="377" spans="37:77">
      <c r="AK377" s="31">
        <v>30010</v>
      </c>
      <c r="AL377" s="6">
        <v>171489</v>
      </c>
      <c r="AM377" s="6">
        <f t="shared" si="119"/>
        <v>154</v>
      </c>
      <c r="AN377" s="6">
        <f t="shared" si="120"/>
        <v>2209</v>
      </c>
      <c r="AO377" s="32">
        <f t="shared" si="121"/>
        <v>1.3049385633270294E-2</v>
      </c>
      <c r="AP377" s="32"/>
      <c r="AQ377" s="31">
        <v>30010</v>
      </c>
      <c r="AR377" s="6">
        <v>109467</v>
      </c>
      <c r="AS377" s="6">
        <f t="shared" si="122"/>
        <v>378</v>
      </c>
      <c r="AT377" s="6">
        <f t="shared" si="123"/>
        <v>1225</v>
      </c>
      <c r="AU377" s="32">
        <f t="shared" si="124"/>
        <v>1.1317233606178645E-2</v>
      </c>
      <c r="AV377" s="32"/>
      <c r="AW377" s="31">
        <v>30010</v>
      </c>
      <c r="AX377" s="6">
        <v>63.8</v>
      </c>
      <c r="AY377" s="46">
        <f t="shared" si="118"/>
        <v>0.63833248779805118</v>
      </c>
      <c r="AZ377" s="34"/>
      <c r="BA377" s="31">
        <v>30010</v>
      </c>
      <c r="BB377" s="35">
        <v>99762</v>
      </c>
      <c r="BC377" s="15">
        <f t="shared" si="125"/>
        <v>70</v>
      </c>
      <c r="BD377" s="36">
        <f t="shared" si="126"/>
        <v>-429</v>
      </c>
      <c r="BE377" s="32">
        <f t="shared" si="127"/>
        <v>-4.2818217205138343E-3</v>
      </c>
      <c r="BF377" s="72">
        <f t="shared" si="128"/>
        <v>-1.1608618578068386E-3</v>
      </c>
      <c r="BG377" s="32"/>
      <c r="BH377" s="31">
        <v>30010</v>
      </c>
      <c r="BI377" s="35">
        <v>9705</v>
      </c>
      <c r="BJ377" s="35">
        <f t="shared" si="129"/>
        <v>308</v>
      </c>
      <c r="BK377" s="35">
        <f t="shared" si="130"/>
        <v>1654</v>
      </c>
      <c r="BL377" s="32">
        <f t="shared" si="131"/>
        <v>0.20544031797292273</v>
      </c>
      <c r="BM377" s="32"/>
      <c r="BN377" s="31">
        <v>30010</v>
      </c>
      <c r="BO377" s="38">
        <v>8.9</v>
      </c>
      <c r="BP377" s="38"/>
      <c r="BU377" s="31">
        <v>30010</v>
      </c>
      <c r="BV377" s="6">
        <v>90551</v>
      </c>
      <c r="BW377" s="6">
        <f t="shared" si="132"/>
        <v>-6</v>
      </c>
      <c r="BX377" s="35">
        <f t="shared" si="133"/>
        <v>-547</v>
      </c>
      <c r="BY377" s="32">
        <f t="shared" si="134"/>
        <v>-6.0045226020329912E-3</v>
      </c>
    </row>
    <row r="378" spans="37:77">
      <c r="AK378" s="31">
        <v>29982</v>
      </c>
      <c r="AL378" s="6">
        <v>171335</v>
      </c>
      <c r="AM378" s="6">
        <f t="shared" si="119"/>
        <v>169</v>
      </c>
      <c r="AN378" s="6">
        <f t="shared" si="120"/>
        <v>2231</v>
      </c>
      <c r="AO378" s="32">
        <f t="shared" si="121"/>
        <v>1.3193064622953887E-2</v>
      </c>
      <c r="AP378" s="32"/>
      <c r="AQ378" s="31">
        <v>29982</v>
      </c>
      <c r="AR378" s="6">
        <v>109089</v>
      </c>
      <c r="AS378" s="6">
        <f t="shared" si="122"/>
        <v>177</v>
      </c>
      <c r="AT378" s="6">
        <f t="shared" si="123"/>
        <v>1063</v>
      </c>
      <c r="AU378" s="32">
        <f t="shared" si="124"/>
        <v>9.8402236498620343E-3</v>
      </c>
      <c r="AV378" s="32"/>
      <c r="AW378" s="31">
        <v>29982</v>
      </c>
      <c r="AX378" s="6">
        <v>63.7</v>
      </c>
      <c r="AY378" s="46">
        <f t="shared" si="118"/>
        <v>0.63670003210085502</v>
      </c>
      <c r="AZ378" s="34"/>
      <c r="BA378" s="31">
        <v>29982</v>
      </c>
      <c r="BB378" s="35">
        <v>99692</v>
      </c>
      <c r="BC378" s="15">
        <f t="shared" si="125"/>
        <v>47</v>
      </c>
      <c r="BD378" s="36">
        <f t="shared" si="126"/>
        <v>-263</v>
      </c>
      <c r="BE378" s="32">
        <f t="shared" si="127"/>
        <v>-2.6311840328148151E-3</v>
      </c>
      <c r="BF378" s="72">
        <f t="shared" si="128"/>
        <v>-9.3513165937542109E-4</v>
      </c>
      <c r="BG378" s="32"/>
      <c r="BH378" s="31">
        <v>29982</v>
      </c>
      <c r="BI378" s="35">
        <v>9397</v>
      </c>
      <c r="BJ378" s="35">
        <f t="shared" si="129"/>
        <v>130</v>
      </c>
      <c r="BK378" s="35">
        <f t="shared" si="130"/>
        <v>1326</v>
      </c>
      <c r="BL378" s="32">
        <f t="shared" si="131"/>
        <v>0.16429190930491888</v>
      </c>
      <c r="BM378" s="32"/>
      <c r="BN378" s="31">
        <v>29982</v>
      </c>
      <c r="BO378" s="38">
        <v>8.6</v>
      </c>
      <c r="BP378" s="38"/>
      <c r="BU378" s="31">
        <v>29982</v>
      </c>
      <c r="BV378" s="6">
        <v>90557</v>
      </c>
      <c r="BW378" s="6">
        <f t="shared" si="132"/>
        <v>-327</v>
      </c>
      <c r="BX378" s="35">
        <f t="shared" si="133"/>
        <v>-474</v>
      </c>
      <c r="BY378" s="32">
        <f t="shared" si="134"/>
        <v>-5.207017389680435E-3</v>
      </c>
    </row>
    <row r="379" spans="37:77">
      <c r="AK379" s="31">
        <v>29951</v>
      </c>
      <c r="AL379" s="6">
        <v>171166</v>
      </c>
      <c r="AM379" s="6">
        <f t="shared" si="119"/>
        <v>170</v>
      </c>
      <c r="AN379" s="6">
        <f t="shared" si="120"/>
        <v>2283</v>
      </c>
      <c r="AO379" s="32">
        <f t="shared" si="121"/>
        <v>1.3518234517387873E-2</v>
      </c>
      <c r="AP379" s="32"/>
      <c r="AQ379" s="31">
        <v>29951</v>
      </c>
      <c r="AR379" s="6">
        <v>108912</v>
      </c>
      <c r="AS379" s="6">
        <f t="shared" si="122"/>
        <v>-324</v>
      </c>
      <c r="AT379" s="6">
        <f t="shared" si="123"/>
        <v>1560</v>
      </c>
      <c r="AU379" s="32">
        <f t="shared" si="124"/>
        <v>1.4531634249944192E-2</v>
      </c>
      <c r="AV379" s="32"/>
      <c r="AW379" s="31">
        <v>29951</v>
      </c>
      <c r="AX379" s="6">
        <v>63.6</v>
      </c>
      <c r="AY379" s="46">
        <f t="shared" si="118"/>
        <v>0.6362945912155451</v>
      </c>
      <c r="AZ379" s="34"/>
      <c r="BA379" s="31">
        <v>29951</v>
      </c>
      <c r="BB379" s="35">
        <v>99645</v>
      </c>
      <c r="BC379" s="15">
        <f t="shared" si="125"/>
        <v>-562</v>
      </c>
      <c r="BD379" s="36">
        <f t="shared" si="126"/>
        <v>11</v>
      </c>
      <c r="BE379" s="32">
        <f t="shared" si="127"/>
        <v>1.1040407892881632E-4</v>
      </c>
      <c r="BF379" s="72">
        <f t="shared" si="128"/>
        <v>-1.4408002820910371E-3</v>
      </c>
      <c r="BG379" s="32"/>
      <c r="BH379" s="31">
        <v>29951</v>
      </c>
      <c r="BI379" s="35">
        <v>9267</v>
      </c>
      <c r="BJ379" s="35">
        <f t="shared" si="129"/>
        <v>238</v>
      </c>
      <c r="BK379" s="35">
        <f t="shared" si="130"/>
        <v>1549</v>
      </c>
      <c r="BL379" s="32">
        <f t="shared" si="131"/>
        <v>0.20069966312516185</v>
      </c>
      <c r="BM379" s="32"/>
      <c r="BN379" s="31">
        <v>29951</v>
      </c>
      <c r="BO379" s="38">
        <v>8.5</v>
      </c>
      <c r="BP379" s="38"/>
      <c r="BU379" s="31">
        <v>29951</v>
      </c>
      <c r="BV379" s="6">
        <v>90884</v>
      </c>
      <c r="BW379" s="6">
        <f t="shared" si="132"/>
        <v>-278</v>
      </c>
      <c r="BX379" s="35">
        <f t="shared" si="133"/>
        <v>-52</v>
      </c>
      <c r="BY379" s="32">
        <f t="shared" si="134"/>
        <v>-5.7183073810151974E-4</v>
      </c>
    </row>
    <row r="380" spans="37:77">
      <c r="AK380" s="31">
        <v>29920</v>
      </c>
      <c r="AL380" s="6">
        <v>170996</v>
      </c>
      <c r="AM380" s="6">
        <f t="shared" si="119"/>
        <v>187</v>
      </c>
      <c r="AN380" s="6">
        <f t="shared" si="120"/>
        <v>2301</v>
      </c>
      <c r="AO380" s="32">
        <f t="shared" si="121"/>
        <v>1.3640001185571515E-2</v>
      </c>
      <c r="AP380" s="32"/>
      <c r="AQ380" s="31">
        <v>29920</v>
      </c>
      <c r="AR380" s="6">
        <v>109236</v>
      </c>
      <c r="AS380" s="6">
        <f t="shared" si="122"/>
        <v>212</v>
      </c>
      <c r="AT380" s="6">
        <f t="shared" si="123"/>
        <v>1668</v>
      </c>
      <c r="AU380" s="32">
        <f t="shared" si="124"/>
        <v>1.5506470325747479E-2</v>
      </c>
      <c r="AV380" s="32"/>
      <c r="AW380" s="31">
        <v>29920</v>
      </c>
      <c r="AX380" s="6">
        <v>63.9</v>
      </c>
      <c r="AY380" s="46">
        <f t="shared" si="118"/>
        <v>0.63882196074761988</v>
      </c>
      <c r="AZ380" s="34"/>
      <c r="BA380" s="31">
        <v>29920</v>
      </c>
      <c r="BB380" s="35">
        <v>100207</v>
      </c>
      <c r="BC380" s="15">
        <f t="shared" si="125"/>
        <v>-171</v>
      </c>
      <c r="BD380" s="36">
        <f t="shared" si="126"/>
        <v>662</v>
      </c>
      <c r="BE380" s="32">
        <f t="shared" si="127"/>
        <v>6.6502586769803251E-3</v>
      </c>
      <c r="BF380" s="72">
        <f t="shared" si="128"/>
        <v>3.1795089958304157E-3</v>
      </c>
      <c r="BG380" s="32"/>
      <c r="BH380" s="31">
        <v>29920</v>
      </c>
      <c r="BI380" s="35">
        <v>9029</v>
      </c>
      <c r="BJ380" s="35">
        <f t="shared" si="129"/>
        <v>383</v>
      </c>
      <c r="BK380" s="35">
        <f t="shared" si="130"/>
        <v>1006</v>
      </c>
      <c r="BL380" s="32">
        <f t="shared" si="131"/>
        <v>0.12538950517262859</v>
      </c>
      <c r="BM380" s="32"/>
      <c r="BN380" s="31">
        <v>29920</v>
      </c>
      <c r="BO380" s="38">
        <v>8.3000000000000007</v>
      </c>
      <c r="BP380" s="38"/>
      <c r="BU380" s="31">
        <v>29920</v>
      </c>
      <c r="BV380" s="6">
        <v>91162</v>
      </c>
      <c r="BW380" s="6">
        <f t="shared" si="132"/>
        <v>-209</v>
      </c>
      <c r="BX380" s="35">
        <f t="shared" si="133"/>
        <v>421</v>
      </c>
      <c r="BY380" s="32">
        <f t="shared" si="134"/>
        <v>4.6395785807959999E-3</v>
      </c>
    </row>
    <row r="381" spans="37:77">
      <c r="AK381" s="31">
        <v>29890</v>
      </c>
      <c r="AL381" s="6">
        <v>170809</v>
      </c>
      <c r="AM381" s="6">
        <f t="shared" si="119"/>
        <v>216</v>
      </c>
      <c r="AN381" s="6">
        <f t="shared" si="120"/>
        <v>2306</v>
      </c>
      <c r="AO381" s="32">
        <f t="shared" si="121"/>
        <v>1.3685216286950297E-2</v>
      </c>
      <c r="AP381" s="32"/>
      <c r="AQ381" s="31">
        <v>29890</v>
      </c>
      <c r="AR381" s="6">
        <v>109024</v>
      </c>
      <c r="AS381" s="6">
        <f t="shared" si="122"/>
        <v>730</v>
      </c>
      <c r="AT381" s="6">
        <f t="shared" si="123"/>
        <v>1619</v>
      </c>
      <c r="AU381" s="32">
        <f t="shared" si="124"/>
        <v>1.5073786136585721E-2</v>
      </c>
      <c r="AV381" s="32"/>
      <c r="AW381" s="31">
        <v>29890</v>
      </c>
      <c r="AX381" s="6">
        <v>63.8</v>
      </c>
      <c r="AY381" s="46">
        <f t="shared" si="118"/>
        <v>0.63828018429942213</v>
      </c>
      <c r="AZ381" s="34"/>
      <c r="BA381" s="31">
        <v>29890</v>
      </c>
      <c r="BB381" s="35">
        <v>100378</v>
      </c>
      <c r="BC381" s="15">
        <f t="shared" si="125"/>
        <v>314</v>
      </c>
      <c r="BD381" s="36">
        <f t="shared" si="126"/>
        <v>1061</v>
      </c>
      <c r="BE381" s="32">
        <f t="shared" si="127"/>
        <v>1.0682964648549564E-2</v>
      </c>
      <c r="BF381" s="72">
        <f t="shared" si="128"/>
        <v>4.9038741797333141E-3</v>
      </c>
      <c r="BG381" s="32"/>
      <c r="BH381" s="31">
        <v>29890</v>
      </c>
      <c r="BI381" s="35">
        <v>8646</v>
      </c>
      <c r="BJ381" s="35">
        <f t="shared" si="129"/>
        <v>416</v>
      </c>
      <c r="BK381" s="35">
        <f t="shared" si="130"/>
        <v>558</v>
      </c>
      <c r="BL381" s="32">
        <f t="shared" si="131"/>
        <v>6.8991097922848743E-2</v>
      </c>
      <c r="BM381" s="32"/>
      <c r="BN381" s="31">
        <v>29890</v>
      </c>
      <c r="BO381" s="38">
        <v>7.9</v>
      </c>
      <c r="BP381" s="38"/>
      <c r="BU381" s="31">
        <v>29890</v>
      </c>
      <c r="BV381" s="6">
        <v>91371</v>
      </c>
      <c r="BW381" s="6">
        <f t="shared" si="132"/>
        <v>-100</v>
      </c>
      <c r="BX381" s="35">
        <f t="shared" si="133"/>
        <v>886</v>
      </c>
      <c r="BY381" s="32">
        <f t="shared" si="134"/>
        <v>9.7916781787037444E-3</v>
      </c>
    </row>
    <row r="382" spans="37:77">
      <c r="AK382" s="31">
        <v>29859</v>
      </c>
      <c r="AL382" s="6">
        <v>170593</v>
      </c>
      <c r="AM382" s="6">
        <f t="shared" si="119"/>
        <v>194</v>
      </c>
      <c r="AN382" s="6">
        <f t="shared" si="120"/>
        <v>2296</v>
      </c>
      <c r="AO382" s="32">
        <f t="shared" si="121"/>
        <v>1.3642548589695602E-2</v>
      </c>
      <c r="AP382" s="32"/>
      <c r="AQ382" s="31">
        <v>29859</v>
      </c>
      <c r="AR382" s="6">
        <v>108294</v>
      </c>
      <c r="AS382" s="6">
        <f t="shared" si="122"/>
        <v>-431</v>
      </c>
      <c r="AT382" s="6">
        <f t="shared" si="123"/>
        <v>1196</v>
      </c>
      <c r="AU382" s="32">
        <f t="shared" si="124"/>
        <v>1.1167342060542707E-2</v>
      </c>
      <c r="AV382" s="32"/>
      <c r="AW382" s="31">
        <v>29859</v>
      </c>
      <c r="AX382" s="6">
        <v>63.5</v>
      </c>
      <c r="AY382" s="46">
        <f t="shared" si="118"/>
        <v>0.63480916567502765</v>
      </c>
      <c r="AZ382" s="34"/>
      <c r="BA382" s="31">
        <v>29859</v>
      </c>
      <c r="BB382" s="35">
        <v>100064</v>
      </c>
      <c r="BC382" s="15">
        <f t="shared" si="125"/>
        <v>-625</v>
      </c>
      <c r="BD382" s="36">
        <f t="shared" si="126"/>
        <v>987</v>
      </c>
      <c r="BE382" s="32">
        <f t="shared" si="127"/>
        <v>9.9619487873068291E-3</v>
      </c>
      <c r="BF382" s="72">
        <f t="shared" si="128"/>
        <v>3.6572377316844151E-3</v>
      </c>
      <c r="BG382" s="32"/>
      <c r="BH382" s="31">
        <v>29859</v>
      </c>
      <c r="BI382" s="35">
        <v>8230</v>
      </c>
      <c r="BJ382" s="35">
        <f t="shared" si="129"/>
        <v>194</v>
      </c>
      <c r="BK382" s="35">
        <f t="shared" si="130"/>
        <v>209</v>
      </c>
      <c r="BL382" s="32">
        <f t="shared" si="131"/>
        <v>2.6056601421269088E-2</v>
      </c>
      <c r="BM382" s="32"/>
      <c r="BN382" s="31">
        <v>29859</v>
      </c>
      <c r="BO382" s="38">
        <v>7.6</v>
      </c>
      <c r="BP382" s="38"/>
      <c r="BU382" s="31">
        <v>29859</v>
      </c>
      <c r="BV382" s="6">
        <v>91471</v>
      </c>
      <c r="BW382" s="6">
        <f t="shared" si="132"/>
        <v>-87</v>
      </c>
      <c r="BX382" s="35">
        <f t="shared" si="133"/>
        <v>1266</v>
      </c>
      <c r="BY382" s="32">
        <f t="shared" si="134"/>
        <v>1.4034698741754781E-2</v>
      </c>
    </row>
    <row r="383" spans="37:77">
      <c r="AK383" s="31">
        <v>29829</v>
      </c>
      <c r="AL383" s="6">
        <v>170399</v>
      </c>
      <c r="AM383" s="6">
        <f t="shared" si="119"/>
        <v>153</v>
      </c>
      <c r="AN383" s="6">
        <f t="shared" si="120"/>
        <v>2296</v>
      </c>
      <c r="AO383" s="32">
        <f t="shared" si="121"/>
        <v>1.3658292832370522E-2</v>
      </c>
      <c r="AP383" s="32"/>
      <c r="AQ383" s="31">
        <v>29829</v>
      </c>
      <c r="AR383" s="6">
        <v>108725</v>
      </c>
      <c r="AS383" s="6">
        <f t="shared" si="122"/>
        <v>169</v>
      </c>
      <c r="AT383" s="6">
        <f t="shared" si="123"/>
        <v>1620</v>
      </c>
      <c r="AU383" s="32">
        <f t="shared" si="124"/>
        <v>1.5125344288315246E-2</v>
      </c>
      <c r="AV383" s="32"/>
      <c r="AW383" s="31">
        <v>29829</v>
      </c>
      <c r="AX383" s="6">
        <v>63.8</v>
      </c>
      <c r="AY383" s="46">
        <f t="shared" si="118"/>
        <v>0.63806125622802956</v>
      </c>
      <c r="AZ383" s="34"/>
      <c r="BA383" s="31">
        <v>29829</v>
      </c>
      <c r="BB383" s="35">
        <v>100689</v>
      </c>
      <c r="BC383" s="15">
        <f t="shared" si="125"/>
        <v>-4</v>
      </c>
      <c r="BD383" s="36">
        <f t="shared" si="126"/>
        <v>1865</v>
      </c>
      <c r="BE383" s="32">
        <f t="shared" si="127"/>
        <v>1.887193394317177E-2</v>
      </c>
      <c r="BF383" s="72">
        <f t="shared" si="128"/>
        <v>9.6789409733677445E-3</v>
      </c>
      <c r="BG383" s="32"/>
      <c r="BH383" s="31">
        <v>29829</v>
      </c>
      <c r="BI383" s="35">
        <v>8036</v>
      </c>
      <c r="BJ383" s="35">
        <f t="shared" si="129"/>
        <v>173</v>
      </c>
      <c r="BK383" s="35">
        <f t="shared" si="130"/>
        <v>-245</v>
      </c>
      <c r="BL383" s="32">
        <f t="shared" si="131"/>
        <v>-2.9585798816568087E-2</v>
      </c>
      <c r="BM383" s="32"/>
      <c r="BN383" s="31">
        <v>29829</v>
      </c>
      <c r="BO383" s="38">
        <v>7.4</v>
      </c>
      <c r="BP383" s="38"/>
      <c r="BU383" s="31">
        <v>29829</v>
      </c>
      <c r="BV383" s="6">
        <v>91558</v>
      </c>
      <c r="BW383" s="6">
        <f t="shared" si="132"/>
        <v>-36</v>
      </c>
      <c r="BX383" s="35">
        <f t="shared" si="133"/>
        <v>1466</v>
      </c>
      <c r="BY383" s="32">
        <f t="shared" si="134"/>
        <v>1.6272255028193294E-2</v>
      </c>
    </row>
    <row r="384" spans="37:77">
      <c r="AK384" s="31">
        <v>29798</v>
      </c>
      <c r="AL384" s="6">
        <v>170246</v>
      </c>
      <c r="AM384" s="6">
        <f t="shared" si="119"/>
        <v>204</v>
      </c>
      <c r="AN384" s="6">
        <f t="shared" si="120"/>
        <v>2314</v>
      </c>
      <c r="AO384" s="32">
        <f t="shared" si="121"/>
        <v>1.3779386894695378E-2</v>
      </c>
      <c r="AP384" s="32"/>
      <c r="AQ384" s="31">
        <v>29798</v>
      </c>
      <c r="AR384" s="6">
        <v>108556</v>
      </c>
      <c r="AS384" s="6">
        <f t="shared" si="122"/>
        <v>160</v>
      </c>
      <c r="AT384" s="6">
        <f t="shared" si="123"/>
        <v>1397</v>
      </c>
      <c r="AU384" s="32">
        <f t="shared" si="124"/>
        <v>1.3036702470161199E-2</v>
      </c>
      <c r="AV384" s="32"/>
      <c r="AW384" s="31">
        <v>29798</v>
      </c>
      <c r="AX384" s="6">
        <v>63.8</v>
      </c>
      <c r="AY384" s="46">
        <f t="shared" si="118"/>
        <v>0.63764200039942198</v>
      </c>
      <c r="AZ384" s="34"/>
      <c r="BA384" s="31">
        <v>29798</v>
      </c>
      <c r="BB384" s="35">
        <v>100693</v>
      </c>
      <c r="BC384" s="15">
        <f t="shared" si="125"/>
        <v>395</v>
      </c>
      <c r="BD384" s="36">
        <f t="shared" si="126"/>
        <v>1897</v>
      </c>
      <c r="BE384" s="32">
        <f t="shared" si="127"/>
        <v>1.9201182234098502E-2</v>
      </c>
      <c r="BF384" s="72">
        <f t="shared" si="128"/>
        <v>8.5400493317028814E-3</v>
      </c>
      <c r="BG384" s="32"/>
      <c r="BH384" s="31">
        <v>29798</v>
      </c>
      <c r="BI384" s="35">
        <v>7863</v>
      </c>
      <c r="BJ384" s="35">
        <f t="shared" si="129"/>
        <v>-235</v>
      </c>
      <c r="BK384" s="35">
        <f t="shared" si="130"/>
        <v>-500</v>
      </c>
      <c r="BL384" s="32">
        <f t="shared" si="131"/>
        <v>-5.9787157718522055E-2</v>
      </c>
      <c r="BM384" s="32"/>
      <c r="BN384" s="31">
        <v>29798</v>
      </c>
      <c r="BO384" s="38">
        <v>7.2</v>
      </c>
      <c r="BP384" s="38"/>
      <c r="BU384" s="31">
        <v>29798</v>
      </c>
      <c r="BV384" s="6">
        <v>91594</v>
      </c>
      <c r="BW384" s="6">
        <f t="shared" si="132"/>
        <v>112</v>
      </c>
      <c r="BX384" s="35">
        <f t="shared" si="133"/>
        <v>1762</v>
      </c>
      <c r="BY384" s="32">
        <f t="shared" si="134"/>
        <v>1.9614391308219847E-2</v>
      </c>
    </row>
    <row r="385" spans="37:77">
      <c r="AK385" s="31">
        <v>29767</v>
      </c>
      <c r="AL385" s="6">
        <v>170042</v>
      </c>
      <c r="AM385" s="6">
        <f t="shared" si="119"/>
        <v>213</v>
      </c>
      <c r="AN385" s="6">
        <f t="shared" si="120"/>
        <v>2399</v>
      </c>
      <c r="AO385" s="32">
        <f t="shared" si="121"/>
        <v>1.4310171018175444E-2</v>
      </c>
      <c r="AP385" s="32"/>
      <c r="AQ385" s="31">
        <v>29767</v>
      </c>
      <c r="AR385" s="6">
        <v>108396</v>
      </c>
      <c r="AS385" s="6">
        <f t="shared" si="122"/>
        <v>-826</v>
      </c>
      <c r="AT385" s="6">
        <f t="shared" si="123"/>
        <v>1616</v>
      </c>
      <c r="AU385" s="32">
        <f t="shared" si="124"/>
        <v>1.5133920209777108E-2</v>
      </c>
      <c r="AV385" s="32"/>
      <c r="AW385" s="31">
        <v>29767</v>
      </c>
      <c r="AX385" s="6">
        <v>63.7</v>
      </c>
      <c r="AY385" s="46">
        <f t="shared" si="118"/>
        <v>0.63746603780242528</v>
      </c>
      <c r="AZ385" s="34"/>
      <c r="BA385" s="31">
        <v>29767</v>
      </c>
      <c r="BB385" s="35">
        <v>100298</v>
      </c>
      <c r="BC385" s="15">
        <f t="shared" si="125"/>
        <v>-750</v>
      </c>
      <c r="BD385" s="36">
        <f t="shared" si="126"/>
        <v>1616</v>
      </c>
      <c r="BE385" s="32">
        <f t="shared" si="127"/>
        <v>1.6375833485336777E-2</v>
      </c>
      <c r="BF385" s="72">
        <f t="shared" si="128"/>
        <v>8.2031175452708105E-3</v>
      </c>
      <c r="BG385" s="32"/>
      <c r="BH385" s="31">
        <v>29767</v>
      </c>
      <c r="BI385" s="35">
        <v>8098</v>
      </c>
      <c r="BJ385" s="35">
        <f t="shared" si="129"/>
        <v>-76</v>
      </c>
      <c r="BK385" s="35">
        <f t="shared" si="130"/>
        <v>0</v>
      </c>
      <c r="BL385" s="32">
        <f t="shared" si="131"/>
        <v>0</v>
      </c>
      <c r="BM385" s="32"/>
      <c r="BN385" s="31">
        <v>29767</v>
      </c>
      <c r="BO385" s="38">
        <v>7.5</v>
      </c>
      <c r="BP385" s="38"/>
      <c r="BU385" s="31">
        <v>29767</v>
      </c>
      <c r="BV385" s="6">
        <v>91482</v>
      </c>
      <c r="BW385" s="6">
        <f t="shared" si="132"/>
        <v>196</v>
      </c>
      <c r="BX385" s="35">
        <f t="shared" si="133"/>
        <v>1387</v>
      </c>
      <c r="BY385" s="32">
        <f t="shared" si="134"/>
        <v>1.5394860980076697E-2</v>
      </c>
    </row>
    <row r="386" spans="37:77">
      <c r="AK386" s="31">
        <v>29737</v>
      </c>
      <c r="AL386" s="6">
        <v>169829</v>
      </c>
      <c r="AM386" s="6">
        <f t="shared" si="119"/>
        <v>188</v>
      </c>
      <c r="AN386" s="6">
        <f t="shared" si="120"/>
        <v>2422</v>
      </c>
      <c r="AO386" s="32">
        <f t="shared" si="121"/>
        <v>1.4467734324132175E-2</v>
      </c>
      <c r="AP386" s="32"/>
      <c r="AQ386" s="31">
        <v>29737</v>
      </c>
      <c r="AR386" s="6">
        <v>109222</v>
      </c>
      <c r="AS386" s="6">
        <f t="shared" si="122"/>
        <v>297</v>
      </c>
      <c r="AT386" s="6">
        <f t="shared" si="123"/>
        <v>2293</v>
      </c>
      <c r="AU386" s="32">
        <f t="shared" si="124"/>
        <v>2.1444135828446953E-2</v>
      </c>
      <c r="AV386" s="32"/>
      <c r="AW386" s="31">
        <v>29737</v>
      </c>
      <c r="AX386" s="6">
        <v>64.3</v>
      </c>
      <c r="AY386" s="46">
        <f t="shared" si="118"/>
        <v>0.64312926531982173</v>
      </c>
      <c r="AZ386" s="34"/>
      <c r="BA386" s="31">
        <v>29737</v>
      </c>
      <c r="BB386" s="35">
        <v>101048</v>
      </c>
      <c r="BC386" s="15">
        <f t="shared" si="125"/>
        <v>-8</v>
      </c>
      <c r="BD386" s="36">
        <f t="shared" si="126"/>
        <v>2103</v>
      </c>
      <c r="BE386" s="32">
        <f t="shared" si="127"/>
        <v>2.1254232149173768E-2</v>
      </c>
      <c r="BF386" s="72">
        <f t="shared" si="128"/>
        <v>1.3749224056810228E-2</v>
      </c>
      <c r="BG386" s="32"/>
      <c r="BH386" s="31">
        <v>29737</v>
      </c>
      <c r="BI386" s="35">
        <v>8174</v>
      </c>
      <c r="BJ386" s="35">
        <f t="shared" si="129"/>
        <v>305</v>
      </c>
      <c r="BK386" s="35">
        <f t="shared" si="130"/>
        <v>190</v>
      </c>
      <c r="BL386" s="32">
        <f t="shared" si="131"/>
        <v>2.3797595190380827E-2</v>
      </c>
      <c r="BM386" s="32"/>
      <c r="BN386" s="31">
        <v>29737</v>
      </c>
      <c r="BO386" s="38">
        <v>7.5</v>
      </c>
      <c r="BP386" s="38"/>
      <c r="BU386" s="31">
        <v>29737</v>
      </c>
      <c r="BV386" s="6">
        <v>91286</v>
      </c>
      <c r="BW386" s="6">
        <f t="shared" si="132"/>
        <v>10</v>
      </c>
      <c r="BX386" s="35">
        <f t="shared" si="133"/>
        <v>871</v>
      </c>
      <c r="BY386" s="32">
        <f t="shared" si="134"/>
        <v>9.6333572969087289E-3</v>
      </c>
    </row>
    <row r="387" spans="37:77">
      <c r="AK387" s="31">
        <v>29706</v>
      </c>
      <c r="AL387" s="6">
        <v>169641</v>
      </c>
      <c r="AM387" s="6">
        <f t="shared" si="119"/>
        <v>188</v>
      </c>
      <c r="AN387" s="6">
        <f t="shared" si="120"/>
        <v>2444</v>
      </c>
      <c r="AO387" s="32">
        <f t="shared" si="121"/>
        <v>1.4617487155869968E-2</v>
      </c>
      <c r="AP387" s="32"/>
      <c r="AQ387" s="31">
        <v>29706</v>
      </c>
      <c r="AR387" s="6">
        <v>108925</v>
      </c>
      <c r="AS387" s="6">
        <f t="shared" si="122"/>
        <v>372</v>
      </c>
      <c r="AT387" s="6">
        <f t="shared" si="123"/>
        <v>2334</v>
      </c>
      <c r="AU387" s="32">
        <f t="shared" si="124"/>
        <v>2.1896783030462164E-2</v>
      </c>
      <c r="AV387" s="32"/>
      <c r="AW387" s="31">
        <v>29706</v>
      </c>
      <c r="AX387" s="6">
        <v>64.2</v>
      </c>
      <c r="AY387" s="46">
        <f t="shared" si="118"/>
        <v>0.64209123973567706</v>
      </c>
      <c r="AZ387" s="34"/>
      <c r="BA387" s="31">
        <v>29706</v>
      </c>
      <c r="BB387" s="35">
        <v>101056</v>
      </c>
      <c r="BC387" s="15">
        <f t="shared" si="125"/>
        <v>485</v>
      </c>
      <c r="BD387" s="36">
        <f t="shared" si="126"/>
        <v>1823</v>
      </c>
      <c r="BE387" s="32">
        <f t="shared" si="127"/>
        <v>1.8370904840123714E-2</v>
      </c>
      <c r="BF387" s="72">
        <f t="shared" si="128"/>
        <v>1.4944705450040563E-2</v>
      </c>
      <c r="BG387" s="32"/>
      <c r="BH387" s="31">
        <v>29706</v>
      </c>
      <c r="BI387" s="35">
        <v>7869</v>
      </c>
      <c r="BJ387" s="35">
        <f t="shared" si="129"/>
        <v>-113</v>
      </c>
      <c r="BK387" s="35">
        <f t="shared" si="130"/>
        <v>511</v>
      </c>
      <c r="BL387" s="32">
        <f t="shared" si="131"/>
        <v>6.9448219624898E-2</v>
      </c>
      <c r="BM387" s="32"/>
      <c r="BN387" s="31">
        <v>29706</v>
      </c>
      <c r="BO387" s="38">
        <v>7.2</v>
      </c>
      <c r="BP387" s="38"/>
      <c r="BU387" s="31">
        <v>29706</v>
      </c>
      <c r="BV387" s="6">
        <v>91276</v>
      </c>
      <c r="BW387" s="6">
        <f t="shared" si="132"/>
        <v>74</v>
      </c>
      <c r="BX387" s="35">
        <f t="shared" si="133"/>
        <v>430</v>
      </c>
      <c r="BY387" s="32">
        <f t="shared" si="134"/>
        <v>4.733284899720358E-3</v>
      </c>
    </row>
    <row r="388" spans="37:77">
      <c r="AK388" s="31">
        <v>29676</v>
      </c>
      <c r="AL388" s="6">
        <v>169453</v>
      </c>
      <c r="AM388" s="6">
        <f t="shared" si="119"/>
        <v>173</v>
      </c>
      <c r="AN388" s="6">
        <f t="shared" si="120"/>
        <v>2469</v>
      </c>
      <c r="AO388" s="32">
        <f t="shared" si="121"/>
        <v>1.4785847745891756E-2</v>
      </c>
      <c r="AP388" s="32"/>
      <c r="AQ388" s="31">
        <v>29676</v>
      </c>
      <c r="AR388" s="6">
        <v>108553</v>
      </c>
      <c r="AS388" s="6">
        <f t="shared" si="122"/>
        <v>311</v>
      </c>
      <c r="AT388" s="6">
        <f t="shared" si="123"/>
        <v>2111</v>
      </c>
      <c r="AU388" s="32">
        <f t="shared" si="124"/>
        <v>1.9832396986152023E-2</v>
      </c>
      <c r="AV388" s="32"/>
      <c r="AW388" s="31">
        <v>29676</v>
      </c>
      <c r="AX388" s="6">
        <v>64.099999999999994</v>
      </c>
      <c r="AY388" s="46">
        <f t="shared" si="118"/>
        <v>0.64060831026892417</v>
      </c>
      <c r="AZ388" s="34"/>
      <c r="BA388" s="31">
        <v>29676</v>
      </c>
      <c r="BB388" s="35">
        <v>100571</v>
      </c>
      <c r="BC388" s="15">
        <f t="shared" si="125"/>
        <v>380</v>
      </c>
      <c r="BD388" s="36">
        <f t="shared" si="126"/>
        <v>858</v>
      </c>
      <c r="BE388" s="32">
        <f t="shared" si="127"/>
        <v>8.6046954760161665E-3</v>
      </c>
      <c r="BF388" s="72">
        <f t="shared" si="128"/>
        <v>1.056250208406817E-2</v>
      </c>
      <c r="BG388" s="32"/>
      <c r="BH388" s="31">
        <v>29676</v>
      </c>
      <c r="BI388" s="35">
        <v>7982</v>
      </c>
      <c r="BJ388" s="35">
        <f t="shared" si="129"/>
        <v>-69</v>
      </c>
      <c r="BK388" s="35">
        <f t="shared" si="130"/>
        <v>1253</v>
      </c>
      <c r="BL388" s="32">
        <f t="shared" si="131"/>
        <v>0.18620894635161234</v>
      </c>
      <c r="BM388" s="32"/>
      <c r="BN388" s="31">
        <v>29676</v>
      </c>
      <c r="BO388" s="38">
        <v>7.4</v>
      </c>
      <c r="BP388" s="38"/>
      <c r="BU388" s="31">
        <v>29676</v>
      </c>
      <c r="BV388" s="6">
        <v>91202</v>
      </c>
      <c r="BW388" s="6">
        <f t="shared" si="132"/>
        <v>104</v>
      </c>
      <c r="BX388" s="35">
        <f t="shared" si="133"/>
        <v>211</v>
      </c>
      <c r="BY388" s="32">
        <f t="shared" si="134"/>
        <v>2.3189106614940336E-3</v>
      </c>
    </row>
    <row r="389" spans="37:77">
      <c r="AK389" s="31">
        <v>29645</v>
      </c>
      <c r="AL389" s="6">
        <v>169280</v>
      </c>
      <c r="AM389" s="6">
        <f t="shared" si="119"/>
        <v>176</v>
      </c>
      <c r="AN389" s="6">
        <f t="shared" si="120"/>
        <v>2521</v>
      </c>
      <c r="AO389" s="32">
        <f t="shared" si="121"/>
        <v>1.5117624835840893E-2</v>
      </c>
      <c r="AP389" s="32"/>
      <c r="AQ389" s="31">
        <v>29645</v>
      </c>
      <c r="AR389" s="6">
        <v>108242</v>
      </c>
      <c r="AS389" s="6">
        <f t="shared" si="122"/>
        <v>216</v>
      </c>
      <c r="AT389" s="6">
        <f t="shared" si="123"/>
        <v>1545</v>
      </c>
      <c r="AU389" s="32">
        <f t="shared" si="124"/>
        <v>1.4480257176865408E-2</v>
      </c>
      <c r="AV389" s="32"/>
      <c r="AW389" s="31">
        <v>29645</v>
      </c>
      <c r="AX389" s="6">
        <v>63.9</v>
      </c>
      <c r="AY389" s="46">
        <f t="shared" si="118"/>
        <v>0.63942580340264654</v>
      </c>
      <c r="AZ389" s="34"/>
      <c r="BA389" s="31">
        <v>29645</v>
      </c>
      <c r="BB389" s="35">
        <v>100191</v>
      </c>
      <c r="BC389" s="15">
        <f t="shared" si="125"/>
        <v>236</v>
      </c>
      <c r="BD389" s="36">
        <f t="shared" si="126"/>
        <v>196</v>
      </c>
      <c r="BE389" s="32">
        <f t="shared" si="127"/>
        <v>1.9600980049001571E-3</v>
      </c>
      <c r="BF389" s="72">
        <f t="shared" si="128"/>
        <v>9.4516087661006276E-3</v>
      </c>
      <c r="BG389" s="32"/>
      <c r="BH389" s="31">
        <v>29645</v>
      </c>
      <c r="BI389" s="35">
        <v>8051</v>
      </c>
      <c r="BJ389" s="35">
        <f t="shared" si="129"/>
        <v>-20</v>
      </c>
      <c r="BK389" s="35">
        <f t="shared" si="130"/>
        <v>1349</v>
      </c>
      <c r="BL389" s="32">
        <f t="shared" si="131"/>
        <v>0.2012831990450612</v>
      </c>
      <c r="BM389" s="32"/>
      <c r="BN389" s="31">
        <v>29645</v>
      </c>
      <c r="BO389" s="38">
        <v>7.4</v>
      </c>
      <c r="BP389" s="38"/>
      <c r="BU389" s="31">
        <v>29645</v>
      </c>
      <c r="BV389" s="6">
        <v>91098</v>
      </c>
      <c r="BW389" s="6">
        <f t="shared" si="132"/>
        <v>67</v>
      </c>
      <c r="BX389" s="35">
        <f t="shared" si="133"/>
        <v>219</v>
      </c>
      <c r="BY389" s="32">
        <f t="shared" si="134"/>
        <v>2.4097976430197399E-3</v>
      </c>
    </row>
    <row r="390" spans="37:77">
      <c r="AK390" s="31">
        <v>29617</v>
      </c>
      <c r="AL390" s="6">
        <v>169104</v>
      </c>
      <c r="AM390" s="6">
        <f t="shared" si="119"/>
        <v>221</v>
      </c>
      <c r="AN390" s="6">
        <f t="shared" si="120"/>
        <v>2560</v>
      </c>
      <c r="AO390" s="32">
        <f t="shared" si="121"/>
        <v>1.5371313286578925E-2</v>
      </c>
      <c r="AP390" s="32"/>
      <c r="AQ390" s="31">
        <v>29617</v>
      </c>
      <c r="AR390" s="6">
        <v>108026</v>
      </c>
      <c r="AS390" s="6">
        <f t="shared" si="122"/>
        <v>674</v>
      </c>
      <c r="AT390" s="6">
        <f t="shared" si="123"/>
        <v>1464</v>
      </c>
      <c r="AU390" s="32">
        <f t="shared" si="124"/>
        <v>1.3738480884367688E-2</v>
      </c>
      <c r="AV390" s="32"/>
      <c r="AW390" s="31">
        <v>29617</v>
      </c>
      <c r="AX390" s="6">
        <v>63.9</v>
      </c>
      <c r="AY390" s="46">
        <f t="shared" si="118"/>
        <v>0.63881398429368907</v>
      </c>
      <c r="AZ390" s="34"/>
      <c r="BA390" s="31">
        <v>29617</v>
      </c>
      <c r="BB390" s="35">
        <v>99955</v>
      </c>
      <c r="BC390" s="15">
        <f t="shared" si="125"/>
        <v>321</v>
      </c>
      <c r="BD390" s="36">
        <f t="shared" si="126"/>
        <v>76</v>
      </c>
      <c r="BE390" s="32">
        <f t="shared" si="127"/>
        <v>7.6092071406397288E-4</v>
      </c>
      <c r="BF390" s="72">
        <f t="shared" si="128"/>
        <v>1.0237731562161234E-2</v>
      </c>
      <c r="BG390" s="32"/>
      <c r="BH390" s="31">
        <v>29617</v>
      </c>
      <c r="BI390" s="35">
        <v>8071</v>
      </c>
      <c r="BJ390" s="35">
        <f t="shared" si="129"/>
        <v>353</v>
      </c>
      <c r="BK390" s="35">
        <f t="shared" si="130"/>
        <v>1388</v>
      </c>
      <c r="BL390" s="32">
        <f t="shared" si="131"/>
        <v>0.20769115666616789</v>
      </c>
      <c r="BM390" s="32"/>
      <c r="BN390" s="31">
        <v>29617</v>
      </c>
      <c r="BO390" s="38">
        <v>7.5</v>
      </c>
      <c r="BP390" s="38"/>
      <c r="BU390" s="31">
        <v>29617</v>
      </c>
      <c r="BV390" s="6">
        <v>91031</v>
      </c>
      <c r="BW390" s="6">
        <f t="shared" si="132"/>
        <v>95</v>
      </c>
      <c r="BX390" s="35">
        <f t="shared" si="133"/>
        <v>231</v>
      </c>
      <c r="BY390" s="32">
        <f t="shared" si="134"/>
        <v>2.5440528634361748E-3</v>
      </c>
    </row>
    <row r="391" spans="37:77">
      <c r="AK391" s="31">
        <v>29586</v>
      </c>
      <c r="AL391" s="6">
        <v>168883</v>
      </c>
      <c r="AM391" s="6">
        <f t="shared" si="119"/>
        <v>188</v>
      </c>
      <c r="AN391" s="6">
        <f t="shared" si="120"/>
        <v>2583</v>
      </c>
      <c r="AO391" s="32">
        <f t="shared" si="121"/>
        <v>1.5532170775706566E-2</v>
      </c>
      <c r="AP391" s="32"/>
      <c r="AQ391" s="31">
        <v>29586</v>
      </c>
      <c r="AR391" s="6">
        <v>107352</v>
      </c>
      <c r="AS391" s="6">
        <f t="shared" si="122"/>
        <v>-216</v>
      </c>
      <c r="AT391" s="6">
        <f t="shared" si="123"/>
        <v>1094</v>
      </c>
      <c r="AU391" s="32">
        <f t="shared" si="124"/>
        <v>1.0295695382935843E-2</v>
      </c>
      <c r="AV391" s="32"/>
      <c r="AW391" s="31">
        <v>29586</v>
      </c>
      <c r="AX391" s="6">
        <v>63.6</v>
      </c>
      <c r="AY391" s="46">
        <f t="shared" ref="AY391:AY454" si="135">AR391/AL391</f>
        <v>0.63565900653114882</v>
      </c>
      <c r="AZ391" s="34"/>
      <c r="BA391" s="31">
        <v>29586</v>
      </c>
      <c r="BB391" s="35">
        <v>99634</v>
      </c>
      <c r="BC391" s="15">
        <f t="shared" si="125"/>
        <v>89</v>
      </c>
      <c r="BD391" s="36">
        <f t="shared" si="126"/>
        <v>-299</v>
      </c>
      <c r="BE391" s="32">
        <f t="shared" si="127"/>
        <v>-2.9920046431108904E-3</v>
      </c>
      <c r="BF391" s="72">
        <f t="shared" si="128"/>
        <v>1.0555524102646041E-2</v>
      </c>
      <c r="BG391" s="32"/>
      <c r="BH391" s="31">
        <v>29586</v>
      </c>
      <c r="BI391" s="35">
        <v>7718</v>
      </c>
      <c r="BJ391" s="35">
        <f t="shared" si="129"/>
        <v>-305</v>
      </c>
      <c r="BK391" s="35">
        <f t="shared" si="130"/>
        <v>1393</v>
      </c>
      <c r="BL391" s="32">
        <f t="shared" si="131"/>
        <v>0.22023715415019773</v>
      </c>
      <c r="BM391" s="32"/>
      <c r="BN391" s="31">
        <v>29586</v>
      </c>
      <c r="BO391" s="38">
        <v>7.2</v>
      </c>
      <c r="BP391" s="38"/>
      <c r="BU391" s="31">
        <v>29586</v>
      </c>
      <c r="BV391" s="6">
        <v>90936</v>
      </c>
      <c r="BW391" s="6">
        <f t="shared" si="132"/>
        <v>195</v>
      </c>
      <c r="BX391" s="35">
        <f t="shared" si="133"/>
        <v>267</v>
      </c>
      <c r="BY391" s="32">
        <f t="shared" si="134"/>
        <v>2.9447771564703462E-3</v>
      </c>
    </row>
    <row r="392" spans="37:77">
      <c r="AK392" s="31">
        <v>29555</v>
      </c>
      <c r="AL392" s="6">
        <v>168695</v>
      </c>
      <c r="AM392" s="6">
        <f t="shared" ref="AM392:AM455" si="136">AL392-AL393</f>
        <v>192</v>
      </c>
      <c r="AN392" s="6">
        <f t="shared" ref="AN392:AN455" si="137">AL392-AL404</f>
        <v>2644</v>
      </c>
      <c r="AO392" s="32">
        <f t="shared" ref="AO392:AO415" si="138">AL392/AL404-1</f>
        <v>1.5922818892990742E-2</v>
      </c>
      <c r="AP392" s="32"/>
      <c r="AQ392" s="31">
        <v>29555</v>
      </c>
      <c r="AR392" s="6">
        <v>107568</v>
      </c>
      <c r="AS392" s="6">
        <f t="shared" ref="AS392:AS455" si="139">AR392-AR393</f>
        <v>163</v>
      </c>
      <c r="AT392" s="6">
        <f t="shared" ref="AT392:AT455" si="140">AR392-AR404</f>
        <v>1756</v>
      </c>
      <c r="AU392" s="32">
        <f t="shared" ref="AU392:AU415" si="141">AR392/AR404-1</f>
        <v>1.6595471213094903E-2</v>
      </c>
      <c r="AV392" s="32"/>
      <c r="AW392" s="31">
        <v>29555</v>
      </c>
      <c r="AX392" s="6">
        <v>63.8</v>
      </c>
      <c r="AY392" s="46">
        <f t="shared" si="135"/>
        <v>0.63764782595809</v>
      </c>
      <c r="AZ392" s="34"/>
      <c r="BA392" s="31">
        <v>29555</v>
      </c>
      <c r="BB392" s="35">
        <v>99545</v>
      </c>
      <c r="BC392" s="15">
        <f t="shared" ref="BC392:BC455" si="142">BB392-BB393</f>
        <v>228</v>
      </c>
      <c r="BD392" s="36">
        <f t="shared" ref="BD392:BD455" si="143">BB392-BB404</f>
        <v>-29</v>
      </c>
      <c r="BE392" s="32">
        <f t="shared" ref="BE392:BE455" si="144">BB392/BB404-1</f>
        <v>-2.9124068531949376E-4</v>
      </c>
      <c r="BF392" s="72">
        <f t="shared" ref="BF392:BF455" si="145">AVERAGE(BE392,BE404)</f>
        <v>1.0568848549990406E-2</v>
      </c>
      <c r="BG392" s="32"/>
      <c r="BH392" s="31">
        <v>29555</v>
      </c>
      <c r="BI392" s="35">
        <v>8023</v>
      </c>
      <c r="BJ392" s="35">
        <f t="shared" ref="BJ392:BJ455" si="146">BI392-BI393</f>
        <v>-65</v>
      </c>
      <c r="BK392" s="35">
        <f t="shared" ref="BK392:BK455" si="147">BI392-BI404</f>
        <v>1785</v>
      </c>
      <c r="BL392" s="32">
        <f t="shared" ref="BL392:BL455" si="148">BI392/BI404-1</f>
        <v>0.28614940686117341</v>
      </c>
      <c r="BM392" s="32"/>
      <c r="BN392" s="31">
        <v>29555</v>
      </c>
      <c r="BO392" s="38">
        <v>7.5</v>
      </c>
      <c r="BP392" s="38"/>
      <c r="BU392" s="31">
        <v>29555</v>
      </c>
      <c r="BV392" s="6">
        <v>90741</v>
      </c>
      <c r="BW392" s="6">
        <f t="shared" ref="BW392:BW455" si="149">BV392-BV393</f>
        <v>256</v>
      </c>
      <c r="BX392" s="35">
        <f t="shared" ref="BX392:BX455" si="150">BV392-BV404</f>
        <v>167</v>
      </c>
      <c r="BY392" s="32">
        <f t="shared" ref="BY392:BY455" si="151">BV392/BV404-1</f>
        <v>1.8437962329145297E-3</v>
      </c>
    </row>
    <row r="393" spans="37:77">
      <c r="AK393" s="31">
        <v>29525</v>
      </c>
      <c r="AL393" s="6">
        <v>168503</v>
      </c>
      <c r="AM393" s="6">
        <f t="shared" si="136"/>
        <v>206</v>
      </c>
      <c r="AN393" s="6">
        <f t="shared" si="137"/>
        <v>2690</v>
      </c>
      <c r="AO393" s="32">
        <f t="shared" si="138"/>
        <v>1.6223094691007356E-2</v>
      </c>
      <c r="AP393" s="32"/>
      <c r="AQ393" s="31">
        <v>29525</v>
      </c>
      <c r="AR393" s="6">
        <v>107405</v>
      </c>
      <c r="AS393" s="6">
        <f t="shared" si="139"/>
        <v>307</v>
      </c>
      <c r="AT393" s="6">
        <f t="shared" si="140"/>
        <v>1705</v>
      </c>
      <c r="AU393" s="32">
        <f t="shared" si="141"/>
        <v>1.6130558183538257E-2</v>
      </c>
      <c r="AV393" s="32"/>
      <c r="AW393" s="31">
        <v>29525</v>
      </c>
      <c r="AX393" s="6">
        <v>63.7</v>
      </c>
      <c r="AY393" s="46">
        <f t="shared" si="135"/>
        <v>0.63740704913265644</v>
      </c>
      <c r="AZ393" s="34"/>
      <c r="BA393" s="31">
        <v>29525</v>
      </c>
      <c r="BB393" s="35">
        <v>99317</v>
      </c>
      <c r="BC393" s="15">
        <f t="shared" si="142"/>
        <v>240</v>
      </c>
      <c r="BD393" s="36">
        <f t="shared" si="143"/>
        <v>-87</v>
      </c>
      <c r="BE393" s="32">
        <f t="shared" si="144"/>
        <v>-8.7521628908293625E-4</v>
      </c>
      <c r="BF393" s="72">
        <f t="shared" si="145"/>
        <v>1.1252548650780458E-2</v>
      </c>
      <c r="BG393" s="32"/>
      <c r="BH393" s="31">
        <v>29525</v>
      </c>
      <c r="BI393" s="35">
        <v>8088</v>
      </c>
      <c r="BJ393" s="35">
        <f t="shared" si="146"/>
        <v>67</v>
      </c>
      <c r="BK393" s="35">
        <f t="shared" si="147"/>
        <v>1792</v>
      </c>
      <c r="BL393" s="32">
        <f t="shared" si="148"/>
        <v>0.28462515883100381</v>
      </c>
      <c r="BM393" s="32"/>
      <c r="BN393" s="31">
        <v>29525</v>
      </c>
      <c r="BO393" s="38">
        <v>7.5</v>
      </c>
      <c r="BP393" s="38"/>
      <c r="BU393" s="31">
        <v>29525</v>
      </c>
      <c r="BV393" s="6">
        <v>90485</v>
      </c>
      <c r="BW393" s="6">
        <f t="shared" si="149"/>
        <v>280</v>
      </c>
      <c r="BX393" s="35">
        <f t="shared" si="150"/>
        <v>5</v>
      </c>
      <c r="BY393" s="32">
        <f t="shared" si="151"/>
        <v>5.5260831122838638E-5</v>
      </c>
    </row>
    <row r="394" spans="37:77">
      <c r="AK394" s="31">
        <v>29494</v>
      </c>
      <c r="AL394" s="6">
        <v>168297</v>
      </c>
      <c r="AM394" s="6">
        <f t="shared" si="136"/>
        <v>194</v>
      </c>
      <c r="AN394" s="6">
        <f t="shared" si="137"/>
        <v>2866</v>
      </c>
      <c r="AO394" s="32">
        <f t="shared" si="138"/>
        <v>1.7324443423542224E-2</v>
      </c>
      <c r="AP394" s="32"/>
      <c r="AQ394" s="31">
        <v>29494</v>
      </c>
      <c r="AR394" s="6">
        <v>107098</v>
      </c>
      <c r="AS394" s="6">
        <f t="shared" si="139"/>
        <v>-7</v>
      </c>
      <c r="AT394" s="6">
        <f t="shared" si="140"/>
        <v>1568</v>
      </c>
      <c r="AU394" s="32">
        <f t="shared" si="141"/>
        <v>1.4858334122998196E-2</v>
      </c>
      <c r="AV394" s="32"/>
      <c r="AW394" s="31">
        <v>29494</v>
      </c>
      <c r="AX394" s="6">
        <v>63.6</v>
      </c>
      <c r="AY394" s="46">
        <f t="shared" si="135"/>
        <v>0.63636309619303966</v>
      </c>
      <c r="AZ394" s="34"/>
      <c r="BA394" s="31">
        <v>29494</v>
      </c>
      <c r="BB394" s="35">
        <v>99077</v>
      </c>
      <c r="BC394" s="15">
        <f t="shared" si="142"/>
        <v>253</v>
      </c>
      <c r="BD394" s="36">
        <f t="shared" si="143"/>
        <v>-263</v>
      </c>
      <c r="BE394" s="32">
        <f t="shared" si="144"/>
        <v>-2.6474733239379988E-3</v>
      </c>
      <c r="BF394" s="72">
        <f t="shared" si="145"/>
        <v>1.2486131963250824E-2</v>
      </c>
      <c r="BG394" s="32"/>
      <c r="BH394" s="31">
        <v>29494</v>
      </c>
      <c r="BI394" s="35">
        <v>8021</v>
      </c>
      <c r="BJ394" s="35">
        <f t="shared" si="146"/>
        <v>-260</v>
      </c>
      <c r="BK394" s="35">
        <f t="shared" si="147"/>
        <v>1831</v>
      </c>
      <c r="BL394" s="32">
        <f t="shared" si="148"/>
        <v>0.29579967689822295</v>
      </c>
      <c r="BM394" s="32"/>
      <c r="BN394" s="31">
        <v>29494</v>
      </c>
      <c r="BO394" s="38">
        <v>7.5</v>
      </c>
      <c r="BP394" s="38"/>
      <c r="BU394" s="31">
        <v>29494</v>
      </c>
      <c r="BV394" s="6">
        <v>90205</v>
      </c>
      <c r="BW394" s="6">
        <f t="shared" si="149"/>
        <v>113</v>
      </c>
      <c r="BX394" s="35">
        <f t="shared" si="150"/>
        <v>-118</v>
      </c>
      <c r="BY394" s="32">
        <f t="shared" si="151"/>
        <v>-1.3064225058955214E-3</v>
      </c>
    </row>
    <row r="395" spans="37:77">
      <c r="AK395" s="31">
        <v>29464</v>
      </c>
      <c r="AL395" s="6">
        <v>168103</v>
      </c>
      <c r="AM395" s="6">
        <f t="shared" si="136"/>
        <v>171</v>
      </c>
      <c r="AN395" s="6">
        <f t="shared" si="137"/>
        <v>2905</v>
      </c>
      <c r="AO395" s="32">
        <f t="shared" si="138"/>
        <v>1.7584958655673777E-2</v>
      </c>
      <c r="AP395" s="32"/>
      <c r="AQ395" s="31">
        <v>29464</v>
      </c>
      <c r="AR395" s="6">
        <v>107105</v>
      </c>
      <c r="AS395" s="6">
        <f t="shared" si="139"/>
        <v>-54</v>
      </c>
      <c r="AT395" s="6">
        <f t="shared" si="140"/>
        <v>2009</v>
      </c>
      <c r="AU395" s="32">
        <f t="shared" si="141"/>
        <v>1.9115855979295215E-2</v>
      </c>
      <c r="AV395" s="32"/>
      <c r="AW395" s="31">
        <v>29464</v>
      </c>
      <c r="AX395" s="6">
        <v>63.7</v>
      </c>
      <c r="AY395" s="46">
        <f t="shared" si="135"/>
        <v>0.63713913493512908</v>
      </c>
      <c r="AZ395" s="34"/>
      <c r="BA395" s="31">
        <v>29464</v>
      </c>
      <c r="BB395" s="35">
        <v>98824</v>
      </c>
      <c r="BC395" s="15">
        <f t="shared" si="142"/>
        <v>28</v>
      </c>
      <c r="BD395" s="36">
        <f t="shared" si="143"/>
        <v>48</v>
      </c>
      <c r="BE395" s="32">
        <f t="shared" si="144"/>
        <v>4.859480035637187E-4</v>
      </c>
      <c r="BF395" s="72">
        <f t="shared" si="145"/>
        <v>1.2401927035557314E-2</v>
      </c>
      <c r="BG395" s="32"/>
      <c r="BH395" s="31">
        <v>29464</v>
      </c>
      <c r="BI395" s="35">
        <v>8281</v>
      </c>
      <c r="BJ395" s="35">
        <f t="shared" si="146"/>
        <v>-82</v>
      </c>
      <c r="BK395" s="35">
        <f t="shared" si="147"/>
        <v>1961</v>
      </c>
      <c r="BL395" s="32">
        <f t="shared" si="148"/>
        <v>0.31028481012658227</v>
      </c>
      <c r="BM395" s="32"/>
      <c r="BN395" s="31">
        <v>29464</v>
      </c>
      <c r="BO395" s="38">
        <v>7.7</v>
      </c>
      <c r="BP395" s="38"/>
      <c r="BU395" s="31">
        <v>29464</v>
      </c>
      <c r="BV395" s="6">
        <v>90092</v>
      </c>
      <c r="BW395" s="6">
        <f t="shared" si="149"/>
        <v>260</v>
      </c>
      <c r="BX395" s="35">
        <f t="shared" si="150"/>
        <v>-204</v>
      </c>
      <c r="BY395" s="32">
        <f t="shared" si="151"/>
        <v>-2.2592362895366147E-3</v>
      </c>
    </row>
    <row r="396" spans="37:77">
      <c r="AK396" s="31">
        <v>29433</v>
      </c>
      <c r="AL396" s="6">
        <v>167932</v>
      </c>
      <c r="AM396" s="6">
        <f t="shared" si="136"/>
        <v>289</v>
      </c>
      <c r="AN396" s="6">
        <f t="shared" si="137"/>
        <v>2962</v>
      </c>
      <c r="AO396" s="32">
        <f t="shared" si="138"/>
        <v>1.7954779656907283E-2</v>
      </c>
      <c r="AP396" s="32"/>
      <c r="AQ396" s="31">
        <v>29433</v>
      </c>
      <c r="AR396" s="6">
        <v>107159</v>
      </c>
      <c r="AS396" s="6">
        <f t="shared" si="139"/>
        <v>379</v>
      </c>
      <c r="AT396" s="6">
        <f t="shared" si="140"/>
        <v>2157</v>
      </c>
      <c r="AU396" s="32">
        <f t="shared" si="141"/>
        <v>2.0542465857793291E-2</v>
      </c>
      <c r="AV396" s="32"/>
      <c r="AW396" s="31">
        <v>29433</v>
      </c>
      <c r="AX396" s="6">
        <v>63.8</v>
      </c>
      <c r="AY396" s="46">
        <f t="shared" si="135"/>
        <v>0.6381094728818808</v>
      </c>
      <c r="AZ396" s="34"/>
      <c r="BA396" s="31">
        <v>29433</v>
      </c>
      <c r="BB396" s="35">
        <v>98796</v>
      </c>
      <c r="BC396" s="15">
        <f t="shared" si="142"/>
        <v>114</v>
      </c>
      <c r="BD396" s="36">
        <f t="shared" si="143"/>
        <v>-210</v>
      </c>
      <c r="BE396" s="32">
        <f t="shared" si="144"/>
        <v>-2.1210835706927389E-3</v>
      </c>
      <c r="BF396" s="72">
        <f t="shared" si="145"/>
        <v>1.4112733269289912E-2</v>
      </c>
      <c r="BG396" s="32"/>
      <c r="BH396" s="31">
        <v>29433</v>
      </c>
      <c r="BI396" s="35">
        <v>8363</v>
      </c>
      <c r="BJ396" s="35">
        <f t="shared" si="146"/>
        <v>265</v>
      </c>
      <c r="BK396" s="35">
        <f t="shared" si="147"/>
        <v>2367</v>
      </c>
      <c r="BL396" s="32">
        <f t="shared" si="148"/>
        <v>0.39476317545030026</v>
      </c>
      <c r="BM396" s="32"/>
      <c r="BN396" s="31">
        <v>29433</v>
      </c>
      <c r="BO396" s="38">
        <v>7.8</v>
      </c>
      <c r="BP396" s="38"/>
      <c r="BU396" s="31">
        <v>29433</v>
      </c>
      <c r="BV396" s="6">
        <v>89832</v>
      </c>
      <c r="BW396" s="6">
        <f t="shared" si="149"/>
        <v>-263</v>
      </c>
      <c r="BX396" s="35">
        <f t="shared" si="150"/>
        <v>-382</v>
      </c>
      <c r="BY396" s="32">
        <f t="shared" si="151"/>
        <v>-4.2343760391957419E-3</v>
      </c>
    </row>
    <row r="397" spans="37:77">
      <c r="AK397" s="31">
        <v>29402</v>
      </c>
      <c r="AL397" s="6">
        <v>167643</v>
      </c>
      <c r="AM397" s="6">
        <f t="shared" si="136"/>
        <v>236</v>
      </c>
      <c r="AN397" s="6">
        <f t="shared" si="137"/>
        <v>2923</v>
      </c>
      <c r="AO397" s="32">
        <f t="shared" si="138"/>
        <v>1.7745264691597873E-2</v>
      </c>
      <c r="AP397" s="32"/>
      <c r="AQ397" s="31">
        <v>29402</v>
      </c>
      <c r="AR397" s="6">
        <v>106780</v>
      </c>
      <c r="AS397" s="6">
        <f t="shared" si="139"/>
        <v>-149</v>
      </c>
      <c r="AT397" s="6">
        <f t="shared" si="140"/>
        <v>2142</v>
      </c>
      <c r="AU397" s="32">
        <f t="shared" si="141"/>
        <v>2.0470574743401082E-2</v>
      </c>
      <c r="AV397" s="32"/>
      <c r="AW397" s="31">
        <v>29402</v>
      </c>
      <c r="AX397" s="6">
        <v>63.7</v>
      </c>
      <c r="AY397" s="46">
        <f t="shared" si="135"/>
        <v>0.63694875419790864</v>
      </c>
      <c r="AZ397" s="34"/>
      <c r="BA397" s="31">
        <v>29402</v>
      </c>
      <c r="BB397" s="35">
        <v>98682</v>
      </c>
      <c r="BC397" s="15">
        <f t="shared" si="142"/>
        <v>-263</v>
      </c>
      <c r="BD397" s="36">
        <f t="shared" si="143"/>
        <v>3</v>
      </c>
      <c r="BE397" s="32">
        <f t="shared" si="144"/>
        <v>3.0401605204843918E-5</v>
      </c>
      <c r="BF397" s="72">
        <f t="shared" si="145"/>
        <v>1.213855174662537E-2</v>
      </c>
      <c r="BG397" s="32"/>
      <c r="BH397" s="31">
        <v>29402</v>
      </c>
      <c r="BI397" s="35">
        <v>8098</v>
      </c>
      <c r="BJ397" s="35">
        <f t="shared" si="146"/>
        <v>114</v>
      </c>
      <c r="BK397" s="35">
        <f t="shared" si="147"/>
        <v>2139</v>
      </c>
      <c r="BL397" s="32">
        <f t="shared" si="148"/>
        <v>0.35895284443698605</v>
      </c>
      <c r="BM397" s="32"/>
      <c r="BN397" s="31">
        <v>29402</v>
      </c>
      <c r="BO397" s="38">
        <v>7.6</v>
      </c>
      <c r="BP397" s="38"/>
      <c r="BU397" s="31">
        <v>29402</v>
      </c>
      <c r="BV397" s="6">
        <v>90095</v>
      </c>
      <c r="BW397" s="6">
        <f t="shared" si="149"/>
        <v>-320</v>
      </c>
      <c r="BX397" s="35">
        <f t="shared" si="150"/>
        <v>-13</v>
      </c>
      <c r="BY397" s="32">
        <f t="shared" si="151"/>
        <v>-1.4427131886185496E-4</v>
      </c>
    </row>
    <row r="398" spans="37:77">
      <c r="AK398" s="31">
        <v>29372</v>
      </c>
      <c r="AL398" s="6">
        <v>167407</v>
      </c>
      <c r="AM398" s="6">
        <f t="shared" si="136"/>
        <v>210</v>
      </c>
      <c r="AN398" s="6">
        <f t="shared" si="137"/>
        <v>2948</v>
      </c>
      <c r="AO398" s="32">
        <f t="shared" si="138"/>
        <v>1.7925440383317337E-2</v>
      </c>
      <c r="AP398" s="32"/>
      <c r="AQ398" s="31">
        <v>29372</v>
      </c>
      <c r="AR398" s="6">
        <v>106929</v>
      </c>
      <c r="AS398" s="6">
        <f t="shared" si="139"/>
        <v>338</v>
      </c>
      <c r="AT398" s="6">
        <f t="shared" si="140"/>
        <v>2758</v>
      </c>
      <c r="AU398" s="32">
        <f t="shared" si="141"/>
        <v>2.6475698610937792E-2</v>
      </c>
      <c r="AV398" s="32"/>
      <c r="AW398" s="31">
        <v>29372</v>
      </c>
      <c r="AX398" s="6">
        <v>63.9</v>
      </c>
      <c r="AY398" s="46">
        <f t="shared" si="135"/>
        <v>0.63873673143894816</v>
      </c>
      <c r="AZ398" s="34"/>
      <c r="BA398" s="31">
        <v>29372</v>
      </c>
      <c r="BB398" s="35">
        <v>98945</v>
      </c>
      <c r="BC398" s="15">
        <f t="shared" si="142"/>
        <v>-288</v>
      </c>
      <c r="BD398" s="36">
        <f t="shared" si="143"/>
        <v>614</v>
      </c>
      <c r="BE398" s="32">
        <f t="shared" si="144"/>
        <v>6.2442159644466866E-3</v>
      </c>
      <c r="BF398" s="72">
        <f t="shared" si="145"/>
        <v>1.6498043827851916E-2</v>
      </c>
      <c r="BG398" s="32"/>
      <c r="BH398" s="31">
        <v>29372</v>
      </c>
      <c r="BI398" s="35">
        <v>7984</v>
      </c>
      <c r="BJ398" s="35">
        <f t="shared" si="146"/>
        <v>626</v>
      </c>
      <c r="BK398" s="35">
        <f t="shared" si="147"/>
        <v>2144</v>
      </c>
      <c r="BL398" s="32">
        <f t="shared" si="148"/>
        <v>0.36712328767123292</v>
      </c>
      <c r="BM398" s="32"/>
      <c r="BN398" s="31">
        <v>29372</v>
      </c>
      <c r="BO398" s="38">
        <v>7.5</v>
      </c>
      <c r="BP398" s="38"/>
      <c r="BU398" s="31">
        <v>29372</v>
      </c>
      <c r="BV398" s="6">
        <v>90415</v>
      </c>
      <c r="BW398" s="6">
        <f t="shared" si="149"/>
        <v>-431</v>
      </c>
      <c r="BX398" s="35">
        <f t="shared" si="150"/>
        <v>625</v>
      </c>
      <c r="BY398" s="32">
        <f t="shared" si="151"/>
        <v>6.960686045216713E-3</v>
      </c>
    </row>
    <row r="399" spans="37:77">
      <c r="AK399" s="31">
        <v>29341</v>
      </c>
      <c r="AL399" s="6">
        <v>167197</v>
      </c>
      <c r="AM399" s="6">
        <f t="shared" si="136"/>
        <v>213</v>
      </c>
      <c r="AN399" s="6">
        <f t="shared" si="137"/>
        <v>3035</v>
      </c>
      <c r="AO399" s="32">
        <f t="shared" si="138"/>
        <v>1.8487835187193102E-2</v>
      </c>
      <c r="AP399" s="32"/>
      <c r="AQ399" s="31">
        <v>29341</v>
      </c>
      <c r="AR399" s="6">
        <v>106591</v>
      </c>
      <c r="AS399" s="6">
        <f t="shared" si="139"/>
        <v>149</v>
      </c>
      <c r="AT399" s="6">
        <f t="shared" si="140"/>
        <v>2419</v>
      </c>
      <c r="AU399" s="32">
        <f t="shared" si="141"/>
        <v>2.3221211073993109E-2</v>
      </c>
      <c r="AV399" s="32"/>
      <c r="AW399" s="31">
        <v>29341</v>
      </c>
      <c r="AX399" s="6">
        <v>63.8</v>
      </c>
      <c r="AY399" s="46">
        <f t="shared" si="135"/>
        <v>0.63751741957092534</v>
      </c>
      <c r="AZ399" s="34"/>
      <c r="BA399" s="31">
        <v>29341</v>
      </c>
      <c r="BB399" s="35">
        <v>99233</v>
      </c>
      <c r="BC399" s="15">
        <f t="shared" si="142"/>
        <v>-480</v>
      </c>
      <c r="BD399" s="36">
        <f t="shared" si="143"/>
        <v>1130</v>
      </c>
      <c r="BE399" s="32">
        <f t="shared" si="144"/>
        <v>1.1518506059957412E-2</v>
      </c>
      <c r="BF399" s="72">
        <f t="shared" si="145"/>
        <v>1.9958259256785404E-2</v>
      </c>
      <c r="BG399" s="32"/>
      <c r="BH399" s="31">
        <v>29341</v>
      </c>
      <c r="BI399" s="35">
        <v>7358</v>
      </c>
      <c r="BJ399" s="35">
        <f t="shared" si="146"/>
        <v>629</v>
      </c>
      <c r="BK399" s="35">
        <f t="shared" si="147"/>
        <v>1289</v>
      </c>
      <c r="BL399" s="32">
        <f t="shared" si="148"/>
        <v>0.21239083868841657</v>
      </c>
      <c r="BM399" s="32"/>
      <c r="BN399" s="31">
        <v>29341</v>
      </c>
      <c r="BO399" s="38">
        <v>6.9</v>
      </c>
      <c r="BP399" s="38"/>
      <c r="BU399" s="31">
        <v>29341</v>
      </c>
      <c r="BV399" s="6">
        <v>90846</v>
      </c>
      <c r="BW399" s="6">
        <f t="shared" si="149"/>
        <v>-145</v>
      </c>
      <c r="BX399" s="35">
        <f t="shared" si="150"/>
        <v>1428</v>
      </c>
      <c r="BY399" s="32">
        <f t="shared" si="151"/>
        <v>1.5969938938468875E-2</v>
      </c>
    </row>
    <row r="400" spans="37:77">
      <c r="AK400" s="31">
        <v>29311</v>
      </c>
      <c r="AL400" s="6">
        <v>166984</v>
      </c>
      <c r="AM400" s="6">
        <f t="shared" si="136"/>
        <v>225</v>
      </c>
      <c r="AN400" s="6">
        <f t="shared" si="137"/>
        <v>2957</v>
      </c>
      <c r="AO400" s="32">
        <f t="shared" si="138"/>
        <v>1.8027519859535213E-2</v>
      </c>
      <c r="AP400" s="32"/>
      <c r="AQ400" s="31">
        <v>29311</v>
      </c>
      <c r="AR400" s="6">
        <v>106442</v>
      </c>
      <c r="AS400" s="6">
        <f t="shared" si="139"/>
        <v>-255</v>
      </c>
      <c r="AT400" s="6">
        <f t="shared" si="140"/>
        <v>1853</v>
      </c>
      <c r="AU400" s="32">
        <f t="shared" si="141"/>
        <v>1.7716968323628679E-2</v>
      </c>
      <c r="AV400" s="32"/>
      <c r="AW400" s="31">
        <v>29311</v>
      </c>
      <c r="AX400" s="6">
        <v>63.7</v>
      </c>
      <c r="AY400" s="46">
        <f t="shared" si="135"/>
        <v>0.63743831744358737</v>
      </c>
      <c r="AZ400" s="34"/>
      <c r="BA400" s="31">
        <v>29311</v>
      </c>
      <c r="BB400" s="35">
        <v>99713</v>
      </c>
      <c r="BC400" s="15">
        <f t="shared" si="142"/>
        <v>-282</v>
      </c>
      <c r="BD400" s="36">
        <f t="shared" si="143"/>
        <v>1233</v>
      </c>
      <c r="BE400" s="32">
        <f t="shared" si="144"/>
        <v>1.2520308692120174E-2</v>
      </c>
      <c r="BF400" s="72">
        <f t="shared" si="145"/>
        <v>2.5916109176939761E-2</v>
      </c>
      <c r="BG400" s="32"/>
      <c r="BH400" s="31">
        <v>29311</v>
      </c>
      <c r="BI400" s="35">
        <v>6729</v>
      </c>
      <c r="BJ400" s="35">
        <f t="shared" si="146"/>
        <v>27</v>
      </c>
      <c r="BK400" s="35">
        <f t="shared" si="147"/>
        <v>620</v>
      </c>
      <c r="BL400" s="32">
        <f t="shared" si="148"/>
        <v>0.10148960550008179</v>
      </c>
      <c r="BM400" s="32"/>
      <c r="BN400" s="31">
        <v>29311</v>
      </c>
      <c r="BO400" s="38">
        <v>6.3</v>
      </c>
      <c r="BP400" s="38"/>
      <c r="BU400" s="31">
        <v>29311</v>
      </c>
      <c r="BV400" s="6">
        <v>90991</v>
      </c>
      <c r="BW400" s="6">
        <f t="shared" si="149"/>
        <v>112</v>
      </c>
      <c r="BX400" s="35">
        <f t="shared" si="150"/>
        <v>1511</v>
      </c>
      <c r="BY400" s="32">
        <f t="shared" si="151"/>
        <v>1.6886455073759521E-2</v>
      </c>
    </row>
    <row r="401" spans="37:77">
      <c r="AK401" s="31">
        <v>29280</v>
      </c>
      <c r="AL401" s="6">
        <v>166759</v>
      </c>
      <c r="AM401" s="6">
        <f t="shared" si="136"/>
        <v>215</v>
      </c>
      <c r="AN401" s="6">
        <f t="shared" si="137"/>
        <v>3033</v>
      </c>
      <c r="AO401" s="32">
        <f t="shared" si="138"/>
        <v>1.8524852497465272E-2</v>
      </c>
      <c r="AP401" s="32"/>
      <c r="AQ401" s="31">
        <v>29280</v>
      </c>
      <c r="AR401" s="6">
        <v>106697</v>
      </c>
      <c r="AS401" s="6">
        <f t="shared" si="139"/>
        <v>135</v>
      </c>
      <c r="AT401" s="6">
        <f t="shared" si="140"/>
        <v>2195</v>
      </c>
      <c r="AU401" s="32">
        <f t="shared" si="141"/>
        <v>2.1004382691240275E-2</v>
      </c>
      <c r="AV401" s="32"/>
      <c r="AW401" s="31">
        <v>29280</v>
      </c>
      <c r="AX401" s="6">
        <v>64</v>
      </c>
      <c r="AY401" s="46">
        <f t="shared" si="135"/>
        <v>0.63982753554530791</v>
      </c>
      <c r="AZ401" s="34"/>
      <c r="BA401" s="31">
        <v>29280</v>
      </c>
      <c r="BB401" s="35">
        <v>99995</v>
      </c>
      <c r="BC401" s="15">
        <f t="shared" si="142"/>
        <v>116</v>
      </c>
      <c r="BD401" s="36">
        <f t="shared" si="143"/>
        <v>1666</v>
      </c>
      <c r="BE401" s="32">
        <f t="shared" si="144"/>
        <v>1.6943119527301098E-2</v>
      </c>
      <c r="BF401" s="72">
        <f t="shared" si="145"/>
        <v>2.8626237659100107E-2</v>
      </c>
      <c r="BG401" s="32"/>
      <c r="BH401" s="31">
        <v>29280</v>
      </c>
      <c r="BI401" s="35">
        <v>6702</v>
      </c>
      <c r="BJ401" s="35">
        <f t="shared" si="146"/>
        <v>19</v>
      </c>
      <c r="BK401" s="35">
        <f t="shared" si="147"/>
        <v>529</v>
      </c>
      <c r="BL401" s="32">
        <f t="shared" si="148"/>
        <v>8.5695771909930274E-2</v>
      </c>
      <c r="BM401" s="32"/>
      <c r="BN401" s="31">
        <v>29280</v>
      </c>
      <c r="BO401" s="38">
        <v>6.3</v>
      </c>
      <c r="BP401" s="38"/>
      <c r="BU401" s="31">
        <v>29280</v>
      </c>
      <c r="BV401" s="6">
        <v>90879</v>
      </c>
      <c r="BW401" s="6">
        <f t="shared" si="149"/>
        <v>79</v>
      </c>
      <c r="BX401" s="35">
        <f t="shared" si="150"/>
        <v>1825</v>
      </c>
      <c r="BY401" s="32">
        <f t="shared" si="151"/>
        <v>2.0493183910885504E-2</v>
      </c>
    </row>
    <row r="402" spans="37:77">
      <c r="AK402" s="31">
        <v>29251</v>
      </c>
      <c r="AL402" s="6">
        <v>166544</v>
      </c>
      <c r="AM402" s="6">
        <f t="shared" si="136"/>
        <v>244</v>
      </c>
      <c r="AN402" s="6">
        <f t="shared" si="137"/>
        <v>3028</v>
      </c>
      <c r="AO402" s="32">
        <f t="shared" si="138"/>
        <v>1.8518065510408688E-2</v>
      </c>
      <c r="AP402" s="32"/>
      <c r="AQ402" s="31">
        <v>29251</v>
      </c>
      <c r="AR402" s="6">
        <v>106562</v>
      </c>
      <c r="AS402" s="6">
        <f t="shared" si="139"/>
        <v>304</v>
      </c>
      <c r="AT402" s="6">
        <f t="shared" si="140"/>
        <v>2505</v>
      </c>
      <c r="AU402" s="32">
        <f t="shared" si="141"/>
        <v>2.4073344417002263E-2</v>
      </c>
      <c r="AV402" s="32"/>
      <c r="AW402" s="31">
        <v>29251</v>
      </c>
      <c r="AX402" s="6">
        <v>64</v>
      </c>
      <c r="AY402" s="46">
        <f t="shared" si="135"/>
        <v>0.6398429243923528</v>
      </c>
      <c r="AZ402" s="34"/>
      <c r="BA402" s="31">
        <v>29251</v>
      </c>
      <c r="BB402" s="35">
        <v>99879</v>
      </c>
      <c r="BC402" s="15">
        <f t="shared" si="142"/>
        <v>-54</v>
      </c>
      <c r="BD402" s="36">
        <f t="shared" si="143"/>
        <v>1931</v>
      </c>
      <c r="BE402" s="32">
        <f t="shared" si="144"/>
        <v>1.9714542410258495E-2</v>
      </c>
      <c r="BF402" s="72">
        <f t="shared" si="145"/>
        <v>2.8737589903213623E-2</v>
      </c>
      <c r="BG402" s="32"/>
      <c r="BH402" s="31">
        <v>29251</v>
      </c>
      <c r="BI402" s="35">
        <v>6683</v>
      </c>
      <c r="BJ402" s="35">
        <f t="shared" si="146"/>
        <v>358</v>
      </c>
      <c r="BK402" s="35">
        <f t="shared" si="147"/>
        <v>574</v>
      </c>
      <c r="BL402" s="32">
        <f t="shared" si="148"/>
        <v>9.3959731543624248E-2</v>
      </c>
      <c r="BM402" s="32"/>
      <c r="BN402" s="31">
        <v>29251</v>
      </c>
      <c r="BO402" s="38">
        <v>6.3</v>
      </c>
      <c r="BP402" s="38"/>
      <c r="BU402" s="31">
        <v>29251</v>
      </c>
      <c r="BV402" s="6">
        <v>90800</v>
      </c>
      <c r="BW402" s="6">
        <f t="shared" si="149"/>
        <v>131</v>
      </c>
      <c r="BX402" s="35">
        <f t="shared" si="150"/>
        <v>1989</v>
      </c>
      <c r="BY402" s="32">
        <f t="shared" si="151"/>
        <v>2.2395874384929737E-2</v>
      </c>
    </row>
    <row r="403" spans="37:77">
      <c r="AK403" s="31">
        <v>29220</v>
      </c>
      <c r="AL403" s="6">
        <v>166300</v>
      </c>
      <c r="AM403" s="6">
        <f t="shared" si="136"/>
        <v>249</v>
      </c>
      <c r="AN403" s="6">
        <f t="shared" si="137"/>
        <v>3028</v>
      </c>
      <c r="AO403" s="32">
        <f t="shared" si="138"/>
        <v>1.8545739624675317E-2</v>
      </c>
      <c r="AP403" s="32"/>
      <c r="AQ403" s="31">
        <v>29220</v>
      </c>
      <c r="AR403" s="6">
        <v>106258</v>
      </c>
      <c r="AS403" s="6">
        <f t="shared" si="139"/>
        <v>446</v>
      </c>
      <c r="AT403" s="6">
        <f t="shared" si="140"/>
        <v>2449</v>
      </c>
      <c r="AU403" s="32">
        <f t="shared" si="141"/>
        <v>2.359140344286148E-2</v>
      </c>
      <c r="AV403" s="32"/>
      <c r="AW403" s="31">
        <v>29220</v>
      </c>
      <c r="AX403" s="6">
        <v>63.9</v>
      </c>
      <c r="AY403" s="46">
        <f t="shared" si="135"/>
        <v>0.63895369813589897</v>
      </c>
      <c r="AZ403" s="34"/>
      <c r="BA403" s="31">
        <v>29220</v>
      </c>
      <c r="BB403" s="35">
        <v>99933</v>
      </c>
      <c r="BC403" s="15">
        <f t="shared" si="142"/>
        <v>359</v>
      </c>
      <c r="BD403" s="36">
        <f t="shared" si="143"/>
        <v>2352</v>
      </c>
      <c r="BE403" s="32">
        <f t="shared" si="144"/>
        <v>2.4103052848402973E-2</v>
      </c>
      <c r="BF403" s="72">
        <f t="shared" si="145"/>
        <v>3.0520258160028457E-2</v>
      </c>
      <c r="BG403" s="32"/>
      <c r="BH403" s="31">
        <v>29220</v>
      </c>
      <c r="BI403" s="35">
        <v>6325</v>
      </c>
      <c r="BJ403" s="35">
        <f t="shared" si="146"/>
        <v>87</v>
      </c>
      <c r="BK403" s="35">
        <f t="shared" si="147"/>
        <v>97</v>
      </c>
      <c r="BL403" s="32">
        <f t="shared" si="148"/>
        <v>1.5574823378291525E-2</v>
      </c>
      <c r="BM403" s="32"/>
      <c r="BN403" s="31">
        <v>29220</v>
      </c>
      <c r="BO403" s="38">
        <v>6</v>
      </c>
      <c r="BP403" s="38"/>
      <c r="BU403" s="31">
        <v>29220</v>
      </c>
      <c r="BV403" s="6">
        <v>90669</v>
      </c>
      <c r="BW403" s="6">
        <f t="shared" si="149"/>
        <v>95</v>
      </c>
      <c r="BX403" s="35">
        <f t="shared" si="150"/>
        <v>1995</v>
      </c>
      <c r="BY403" s="32">
        <f t="shared" si="151"/>
        <v>2.2498139251640792E-2</v>
      </c>
    </row>
    <row r="404" spans="37:77">
      <c r="AK404" s="31">
        <v>29189</v>
      </c>
      <c r="AL404" s="6">
        <v>166051</v>
      </c>
      <c r="AM404" s="6">
        <f t="shared" si="136"/>
        <v>238</v>
      </c>
      <c r="AN404" s="6">
        <f t="shared" si="137"/>
        <v>3034</v>
      </c>
      <c r="AO404" s="32">
        <f t="shared" si="138"/>
        <v>1.8611555850003292E-2</v>
      </c>
      <c r="AP404" s="32"/>
      <c r="AQ404" s="31">
        <v>29189</v>
      </c>
      <c r="AR404" s="6">
        <v>105812</v>
      </c>
      <c r="AS404" s="6">
        <f t="shared" si="139"/>
        <v>112</v>
      </c>
      <c r="AT404" s="6">
        <f t="shared" si="140"/>
        <v>2250</v>
      </c>
      <c r="AU404" s="32">
        <f t="shared" si="141"/>
        <v>2.1726115756744768E-2</v>
      </c>
      <c r="AV404" s="32"/>
      <c r="AW404" s="31">
        <v>29189</v>
      </c>
      <c r="AX404" s="6">
        <v>63.7</v>
      </c>
      <c r="AY404" s="46">
        <f t="shared" si="135"/>
        <v>0.63722591252085203</v>
      </c>
      <c r="AZ404" s="34"/>
      <c r="BA404" s="31">
        <v>29189</v>
      </c>
      <c r="BB404" s="35">
        <v>99574</v>
      </c>
      <c r="BC404" s="15">
        <f t="shared" si="142"/>
        <v>170</v>
      </c>
      <c r="BD404" s="36">
        <f t="shared" si="143"/>
        <v>2089</v>
      </c>
      <c r="BE404" s="32">
        <f t="shared" si="144"/>
        <v>2.1428937785300306E-2</v>
      </c>
      <c r="BF404" s="72">
        <f t="shared" si="145"/>
        <v>3.0573472102940147E-2</v>
      </c>
      <c r="BG404" s="32"/>
      <c r="BH404" s="31">
        <v>29189</v>
      </c>
      <c r="BI404" s="35">
        <v>6238</v>
      </c>
      <c r="BJ404" s="35">
        <f t="shared" si="146"/>
        <v>-58</v>
      </c>
      <c r="BK404" s="35">
        <f t="shared" si="147"/>
        <v>161</v>
      </c>
      <c r="BL404" s="32">
        <f t="shared" si="148"/>
        <v>2.6493335527398409E-2</v>
      </c>
      <c r="BM404" s="32"/>
      <c r="BN404" s="31">
        <v>29189</v>
      </c>
      <c r="BO404" s="38">
        <v>5.9</v>
      </c>
      <c r="BP404" s="38"/>
      <c r="BU404" s="31">
        <v>29189</v>
      </c>
      <c r="BV404" s="6">
        <v>90574</v>
      </c>
      <c r="BW404" s="6">
        <f t="shared" si="149"/>
        <v>94</v>
      </c>
      <c r="BX404" s="35">
        <f t="shared" si="150"/>
        <v>2183</v>
      </c>
      <c r="BY404" s="32">
        <f t="shared" si="151"/>
        <v>2.469708454480668E-2</v>
      </c>
    </row>
    <row r="405" spans="37:77">
      <c r="AK405" s="31">
        <v>29159</v>
      </c>
      <c r="AL405" s="6">
        <v>165813</v>
      </c>
      <c r="AM405" s="6">
        <f t="shared" si="136"/>
        <v>382</v>
      </c>
      <c r="AN405" s="6">
        <f t="shared" si="137"/>
        <v>3030</v>
      </c>
      <c r="AO405" s="32">
        <f t="shared" si="138"/>
        <v>1.8613737306721223E-2</v>
      </c>
      <c r="AP405" s="32"/>
      <c r="AQ405" s="31">
        <v>29159</v>
      </c>
      <c r="AR405" s="6">
        <v>105700</v>
      </c>
      <c r="AS405" s="6">
        <f t="shared" si="139"/>
        <v>170</v>
      </c>
      <c r="AT405" s="6">
        <f t="shared" si="140"/>
        <v>2620</v>
      </c>
      <c r="AU405" s="32">
        <f t="shared" si="141"/>
        <v>2.5417151726814025E-2</v>
      </c>
      <c r="AV405" s="32"/>
      <c r="AW405" s="31">
        <v>29159</v>
      </c>
      <c r="AX405" s="6">
        <v>63.7</v>
      </c>
      <c r="AY405" s="46">
        <f t="shared" si="135"/>
        <v>0.63746509622285341</v>
      </c>
      <c r="AZ405" s="34"/>
      <c r="BA405" s="31">
        <v>29159</v>
      </c>
      <c r="BB405" s="35">
        <v>99404</v>
      </c>
      <c r="BC405" s="15">
        <f t="shared" si="142"/>
        <v>64</v>
      </c>
      <c r="BD405" s="36">
        <f t="shared" si="143"/>
        <v>2271</v>
      </c>
      <c r="BE405" s="32">
        <f t="shared" si="144"/>
        <v>2.3380313590643853E-2</v>
      </c>
      <c r="BF405" s="72">
        <f t="shared" si="145"/>
        <v>3.3618755858211502E-2</v>
      </c>
      <c r="BG405" s="32"/>
      <c r="BH405" s="31">
        <v>29159</v>
      </c>
      <c r="BI405" s="35">
        <v>6296</v>
      </c>
      <c r="BJ405" s="35">
        <f t="shared" si="146"/>
        <v>106</v>
      </c>
      <c r="BK405" s="35">
        <f t="shared" si="147"/>
        <v>349</v>
      </c>
      <c r="BL405" s="32">
        <f t="shared" si="148"/>
        <v>5.868505128636281E-2</v>
      </c>
      <c r="BM405" s="32"/>
      <c r="BN405" s="31">
        <v>29159</v>
      </c>
      <c r="BO405" s="38">
        <v>6</v>
      </c>
      <c r="BP405" s="38"/>
      <c r="BU405" s="31">
        <v>29159</v>
      </c>
      <c r="BV405" s="6">
        <v>90480</v>
      </c>
      <c r="BW405" s="6">
        <f t="shared" si="149"/>
        <v>157</v>
      </c>
      <c r="BX405" s="35">
        <f t="shared" si="150"/>
        <v>2526</v>
      </c>
      <c r="BY405" s="32">
        <f t="shared" si="151"/>
        <v>2.8719557950746877E-2</v>
      </c>
    </row>
    <row r="406" spans="37:77">
      <c r="AK406" s="31">
        <v>29128</v>
      </c>
      <c r="AL406" s="6">
        <v>165431</v>
      </c>
      <c r="AM406" s="6">
        <f t="shared" si="136"/>
        <v>233</v>
      </c>
      <c r="AN406" s="6">
        <f t="shared" si="137"/>
        <v>2929</v>
      </c>
      <c r="AO406" s="32">
        <f t="shared" si="138"/>
        <v>1.8024393545925665E-2</v>
      </c>
      <c r="AP406" s="32"/>
      <c r="AQ406" s="31">
        <v>29128</v>
      </c>
      <c r="AR406" s="6">
        <v>105530</v>
      </c>
      <c r="AS406" s="6">
        <f t="shared" si="139"/>
        <v>434</v>
      </c>
      <c r="AT406" s="6">
        <f t="shared" si="140"/>
        <v>2735</v>
      </c>
      <c r="AU406" s="32">
        <f t="shared" si="141"/>
        <v>2.6606352449049187E-2</v>
      </c>
      <c r="AV406" s="32"/>
      <c r="AW406" s="31">
        <v>29128</v>
      </c>
      <c r="AX406" s="6">
        <v>63.8</v>
      </c>
      <c r="AY406" s="46">
        <f t="shared" si="135"/>
        <v>0.63790946074194077</v>
      </c>
      <c r="AZ406" s="34"/>
      <c r="BA406" s="31">
        <v>29128</v>
      </c>
      <c r="BB406" s="35">
        <v>99340</v>
      </c>
      <c r="BC406" s="15">
        <f t="shared" si="142"/>
        <v>564</v>
      </c>
      <c r="BD406" s="36">
        <f t="shared" si="143"/>
        <v>2670</v>
      </c>
      <c r="BE406" s="32">
        <f t="shared" si="144"/>
        <v>2.7619737250439647E-2</v>
      </c>
      <c r="BF406" s="72">
        <f t="shared" si="145"/>
        <v>3.5211780126589765E-2</v>
      </c>
      <c r="BG406" s="32"/>
      <c r="BH406" s="31">
        <v>29128</v>
      </c>
      <c r="BI406" s="35">
        <v>6190</v>
      </c>
      <c r="BJ406" s="35">
        <f t="shared" si="146"/>
        <v>-130</v>
      </c>
      <c r="BK406" s="35">
        <f t="shared" si="147"/>
        <v>65</v>
      </c>
      <c r="BL406" s="32">
        <f t="shared" si="148"/>
        <v>1.0612244897959089E-2</v>
      </c>
      <c r="BM406" s="32"/>
      <c r="BN406" s="31">
        <v>29128</v>
      </c>
      <c r="BO406" s="38">
        <v>5.9</v>
      </c>
      <c r="BP406" s="38"/>
      <c r="BU406" s="31">
        <v>29128</v>
      </c>
      <c r="BV406" s="6">
        <v>90323</v>
      </c>
      <c r="BW406" s="6">
        <f t="shared" si="149"/>
        <v>27</v>
      </c>
      <c r="BX406" s="35">
        <f t="shared" si="150"/>
        <v>2705</v>
      </c>
      <c r="BY406" s="32">
        <f t="shared" si="151"/>
        <v>3.0872651738227397E-2</v>
      </c>
    </row>
    <row r="407" spans="37:77">
      <c r="AK407" s="31">
        <v>29098</v>
      </c>
      <c r="AL407" s="6">
        <v>165198</v>
      </c>
      <c r="AM407" s="6">
        <f t="shared" si="136"/>
        <v>228</v>
      </c>
      <c r="AN407" s="6">
        <f t="shared" si="137"/>
        <v>2939</v>
      </c>
      <c r="AO407" s="32">
        <f t="shared" si="138"/>
        <v>1.8113016843441576E-2</v>
      </c>
      <c r="AP407" s="32"/>
      <c r="AQ407" s="31">
        <v>29098</v>
      </c>
      <c r="AR407" s="6">
        <v>105096</v>
      </c>
      <c r="AS407" s="6">
        <f t="shared" si="139"/>
        <v>94</v>
      </c>
      <c r="AT407" s="6">
        <f t="shared" si="140"/>
        <v>2585</v>
      </c>
      <c r="AU407" s="32">
        <f t="shared" si="141"/>
        <v>2.5216806001307157E-2</v>
      </c>
      <c r="AV407" s="32"/>
      <c r="AW407" s="31">
        <v>29098</v>
      </c>
      <c r="AX407" s="6">
        <v>63.6</v>
      </c>
      <c r="AY407" s="46">
        <f t="shared" si="135"/>
        <v>0.63618203610213198</v>
      </c>
      <c r="AZ407" s="34"/>
      <c r="BA407" s="31">
        <v>29098</v>
      </c>
      <c r="BB407" s="35">
        <v>98776</v>
      </c>
      <c r="BC407" s="15">
        <f t="shared" si="142"/>
        <v>-230</v>
      </c>
      <c r="BD407" s="36">
        <f t="shared" si="143"/>
        <v>2345</v>
      </c>
      <c r="BE407" s="32">
        <f t="shared" si="144"/>
        <v>2.431790606755091E-2</v>
      </c>
      <c r="BF407" s="72">
        <f t="shared" si="145"/>
        <v>3.3740285992094776E-2</v>
      </c>
      <c r="BG407" s="32"/>
      <c r="BH407" s="31">
        <v>29098</v>
      </c>
      <c r="BI407" s="35">
        <v>6320</v>
      </c>
      <c r="BJ407" s="35">
        <f t="shared" si="146"/>
        <v>324</v>
      </c>
      <c r="BK407" s="35">
        <f t="shared" si="147"/>
        <v>240</v>
      </c>
      <c r="BL407" s="32">
        <f t="shared" si="148"/>
        <v>3.9473684210526327E-2</v>
      </c>
      <c r="BM407" s="32"/>
      <c r="BN407" s="31">
        <v>29098</v>
      </c>
      <c r="BO407" s="38">
        <v>6</v>
      </c>
      <c r="BP407" s="38"/>
      <c r="BU407" s="31">
        <v>29098</v>
      </c>
      <c r="BV407" s="6">
        <v>90296</v>
      </c>
      <c r="BW407" s="6">
        <f t="shared" si="149"/>
        <v>82</v>
      </c>
      <c r="BX407" s="35">
        <f t="shared" si="150"/>
        <v>2815</v>
      </c>
      <c r="BY407" s="32">
        <f t="shared" si="151"/>
        <v>3.2178415884592138E-2</v>
      </c>
    </row>
    <row r="408" spans="37:77">
      <c r="AK408" s="31">
        <v>29067</v>
      </c>
      <c r="AL408" s="6">
        <v>164970</v>
      </c>
      <c r="AM408" s="6">
        <f t="shared" si="136"/>
        <v>250</v>
      </c>
      <c r="AN408" s="6">
        <f t="shared" si="137"/>
        <v>2936</v>
      </c>
      <c r="AO408" s="32">
        <f t="shared" si="138"/>
        <v>1.8119653899798749E-2</v>
      </c>
      <c r="AP408" s="32"/>
      <c r="AQ408" s="31">
        <v>29067</v>
      </c>
      <c r="AR408" s="6">
        <v>105002</v>
      </c>
      <c r="AS408" s="6">
        <f t="shared" si="139"/>
        <v>364</v>
      </c>
      <c r="AT408" s="6">
        <f t="shared" si="140"/>
        <v>2603</v>
      </c>
      <c r="AU408" s="32">
        <f t="shared" si="141"/>
        <v>2.5420170118848784E-2</v>
      </c>
      <c r="AV408" s="32"/>
      <c r="AW408" s="31">
        <v>29067</v>
      </c>
      <c r="AX408" s="6">
        <v>63.6</v>
      </c>
      <c r="AY408" s="46">
        <f t="shared" si="135"/>
        <v>0.63649148329999394</v>
      </c>
      <c r="AZ408" s="34"/>
      <c r="BA408" s="31">
        <v>29067</v>
      </c>
      <c r="BB408" s="35">
        <v>99006</v>
      </c>
      <c r="BC408" s="15">
        <f t="shared" si="142"/>
        <v>327</v>
      </c>
      <c r="BD408" s="36">
        <f t="shared" si="143"/>
        <v>2916</v>
      </c>
      <c r="BE408" s="32">
        <f t="shared" si="144"/>
        <v>3.0346550109272563E-2</v>
      </c>
      <c r="BF408" s="72">
        <f t="shared" si="145"/>
        <v>3.6925153774066355E-2</v>
      </c>
      <c r="BG408" s="32"/>
      <c r="BH408" s="31">
        <v>29067</v>
      </c>
      <c r="BI408" s="35">
        <v>5996</v>
      </c>
      <c r="BJ408" s="35">
        <f t="shared" si="146"/>
        <v>37</v>
      </c>
      <c r="BK408" s="35">
        <f t="shared" si="147"/>
        <v>-313</v>
      </c>
      <c r="BL408" s="32">
        <f t="shared" si="148"/>
        <v>-4.9611665874148003E-2</v>
      </c>
      <c r="BM408" s="32"/>
      <c r="BN408" s="31">
        <v>29067</v>
      </c>
      <c r="BO408" s="38">
        <v>5.7</v>
      </c>
      <c r="BP408" s="38"/>
      <c r="BU408" s="31">
        <v>29067</v>
      </c>
      <c r="BV408" s="6">
        <v>90214</v>
      </c>
      <c r="BW408" s="6">
        <f t="shared" si="149"/>
        <v>106</v>
      </c>
      <c r="BX408" s="35">
        <f t="shared" si="150"/>
        <v>3009</v>
      </c>
      <c r="BY408" s="32">
        <f t="shared" si="151"/>
        <v>3.4504902241843993E-2</v>
      </c>
    </row>
    <row r="409" spans="37:77">
      <c r="AK409" s="31">
        <v>29036</v>
      </c>
      <c r="AL409" s="6">
        <v>164720</v>
      </c>
      <c r="AM409" s="6">
        <f t="shared" si="136"/>
        <v>261</v>
      </c>
      <c r="AN409" s="6">
        <f t="shared" si="137"/>
        <v>2926</v>
      </c>
      <c r="AO409" s="32">
        <f t="shared" si="138"/>
        <v>1.8084725020705239E-2</v>
      </c>
      <c r="AP409" s="32"/>
      <c r="AQ409" s="31">
        <v>29036</v>
      </c>
      <c r="AR409" s="6">
        <v>104638</v>
      </c>
      <c r="AS409" s="6">
        <f t="shared" si="139"/>
        <v>467</v>
      </c>
      <c r="AT409" s="6">
        <f t="shared" si="140"/>
        <v>2267</v>
      </c>
      <c r="AU409" s="32">
        <f t="shared" si="141"/>
        <v>2.2144943392171657E-2</v>
      </c>
      <c r="AV409" s="32"/>
      <c r="AW409" s="31">
        <v>29036</v>
      </c>
      <c r="AX409" s="6">
        <v>63.5</v>
      </c>
      <c r="AY409" s="46">
        <f t="shared" si="135"/>
        <v>0.63524769305488105</v>
      </c>
      <c r="AZ409" s="34"/>
      <c r="BA409" s="31">
        <v>29036</v>
      </c>
      <c r="BB409" s="35">
        <v>98679</v>
      </c>
      <c r="BC409" s="15">
        <f t="shared" si="142"/>
        <v>348</v>
      </c>
      <c r="BD409" s="36">
        <f t="shared" si="143"/>
        <v>2336</v>
      </c>
      <c r="BE409" s="32">
        <f t="shared" si="144"/>
        <v>2.4246701888045896E-2</v>
      </c>
      <c r="BF409" s="72">
        <f t="shared" si="145"/>
        <v>3.5960060782103009E-2</v>
      </c>
      <c r="BG409" s="32"/>
      <c r="BH409" s="31">
        <v>29036</v>
      </c>
      <c r="BI409" s="35">
        <v>5959</v>
      </c>
      <c r="BJ409" s="35">
        <f t="shared" si="146"/>
        <v>119</v>
      </c>
      <c r="BK409" s="35">
        <f t="shared" si="147"/>
        <v>-69</v>
      </c>
      <c r="BL409" s="32">
        <f t="shared" si="148"/>
        <v>-1.144658261446585E-2</v>
      </c>
      <c r="BM409" s="32"/>
      <c r="BN409" s="31">
        <v>29036</v>
      </c>
      <c r="BO409" s="38">
        <v>5.7</v>
      </c>
      <c r="BP409" s="38"/>
      <c r="BU409" s="31">
        <v>29036</v>
      </c>
      <c r="BV409" s="6">
        <v>90108</v>
      </c>
      <c r="BW409" s="6">
        <f t="shared" si="149"/>
        <v>318</v>
      </c>
      <c r="BX409" s="35">
        <f t="shared" si="150"/>
        <v>3157</v>
      </c>
      <c r="BY409" s="32">
        <f t="shared" si="151"/>
        <v>3.630780554565205E-2</v>
      </c>
    </row>
    <row r="410" spans="37:77">
      <c r="AK410" s="31">
        <v>29006</v>
      </c>
      <c r="AL410" s="6">
        <v>164459</v>
      </c>
      <c r="AM410" s="6">
        <f t="shared" si="136"/>
        <v>297</v>
      </c>
      <c r="AN410" s="6">
        <f t="shared" si="137"/>
        <v>2941</v>
      </c>
      <c r="AO410" s="32">
        <f t="shared" si="138"/>
        <v>1.8208496885796066E-2</v>
      </c>
      <c r="AP410" s="32"/>
      <c r="AQ410" s="31">
        <v>29006</v>
      </c>
      <c r="AR410" s="6">
        <v>104171</v>
      </c>
      <c r="AS410" s="6">
        <f t="shared" si="139"/>
        <v>-1</v>
      </c>
      <c r="AT410" s="6">
        <f t="shared" si="140"/>
        <v>2275</v>
      </c>
      <c r="AU410" s="32">
        <f t="shared" si="141"/>
        <v>2.2326686032817733E-2</v>
      </c>
      <c r="AV410" s="32"/>
      <c r="AW410" s="31">
        <v>29006</v>
      </c>
      <c r="AX410" s="6">
        <v>63.3</v>
      </c>
      <c r="AY410" s="46">
        <f t="shared" si="135"/>
        <v>0.63341623140113945</v>
      </c>
      <c r="AZ410" s="34"/>
      <c r="BA410" s="31">
        <v>29006</v>
      </c>
      <c r="BB410" s="35">
        <v>98331</v>
      </c>
      <c r="BC410" s="15">
        <f t="shared" si="142"/>
        <v>228</v>
      </c>
      <c r="BD410" s="36">
        <f t="shared" si="143"/>
        <v>2562</v>
      </c>
      <c r="BE410" s="32">
        <f t="shared" si="144"/>
        <v>2.6751871691257145E-2</v>
      </c>
      <c r="BF410" s="72">
        <f t="shared" si="145"/>
        <v>3.5255090977829862E-2</v>
      </c>
      <c r="BG410" s="32"/>
      <c r="BH410" s="31">
        <v>29006</v>
      </c>
      <c r="BI410" s="35">
        <v>5840</v>
      </c>
      <c r="BJ410" s="35">
        <f t="shared" si="146"/>
        <v>-229</v>
      </c>
      <c r="BK410" s="35">
        <f t="shared" si="147"/>
        <v>-287</v>
      </c>
      <c r="BL410" s="32">
        <f t="shared" si="148"/>
        <v>-4.6841847559980443E-2</v>
      </c>
      <c r="BM410" s="32"/>
      <c r="BN410" s="31">
        <v>29006</v>
      </c>
      <c r="BO410" s="38">
        <v>5.6</v>
      </c>
      <c r="BP410" s="38"/>
      <c r="BU410" s="31">
        <v>29006</v>
      </c>
      <c r="BV410" s="6">
        <v>89790</v>
      </c>
      <c r="BW410" s="6">
        <f t="shared" si="149"/>
        <v>372</v>
      </c>
      <c r="BX410" s="35">
        <f t="shared" si="150"/>
        <v>3281</v>
      </c>
      <c r="BY410" s="32">
        <f t="shared" si="151"/>
        <v>3.7926689708585259E-2</v>
      </c>
    </row>
    <row r="411" spans="37:77">
      <c r="AK411" s="31">
        <v>28975</v>
      </c>
      <c r="AL411" s="6">
        <v>164162</v>
      </c>
      <c r="AM411" s="6">
        <f t="shared" si="136"/>
        <v>135</v>
      </c>
      <c r="AN411" s="6">
        <f t="shared" si="137"/>
        <v>2899</v>
      </c>
      <c r="AO411" s="32">
        <f t="shared" si="138"/>
        <v>1.7976845277589915E-2</v>
      </c>
      <c r="AP411" s="32"/>
      <c r="AQ411" s="31">
        <v>28975</v>
      </c>
      <c r="AR411" s="6">
        <v>104172</v>
      </c>
      <c r="AS411" s="6">
        <f t="shared" si="139"/>
        <v>-417</v>
      </c>
      <c r="AT411" s="6">
        <f t="shared" si="140"/>
        <v>2598</v>
      </c>
      <c r="AU411" s="32">
        <f t="shared" si="141"/>
        <v>2.5577411542323736E-2</v>
      </c>
      <c r="AV411" s="32"/>
      <c r="AW411" s="31">
        <v>28975</v>
      </c>
      <c r="AX411" s="6">
        <v>63.5</v>
      </c>
      <c r="AY411" s="46">
        <f t="shared" si="135"/>
        <v>0.63456829229663381</v>
      </c>
      <c r="AZ411" s="34"/>
      <c r="BA411" s="31">
        <v>28975</v>
      </c>
      <c r="BB411" s="35">
        <v>98103</v>
      </c>
      <c r="BC411" s="15">
        <f t="shared" si="142"/>
        <v>-377</v>
      </c>
      <c r="BD411" s="36">
        <f t="shared" si="143"/>
        <v>2709</v>
      </c>
      <c r="BE411" s="32">
        <f t="shared" si="144"/>
        <v>2.8398012453613397E-2</v>
      </c>
      <c r="BF411" s="72">
        <f t="shared" si="145"/>
        <v>3.67855890406249E-2</v>
      </c>
      <c r="BG411" s="32"/>
      <c r="BH411" s="31">
        <v>28975</v>
      </c>
      <c r="BI411" s="35">
        <v>6069</v>
      </c>
      <c r="BJ411" s="35">
        <f t="shared" si="146"/>
        <v>-40</v>
      </c>
      <c r="BK411" s="35">
        <f t="shared" si="147"/>
        <v>-111</v>
      </c>
      <c r="BL411" s="32">
        <f t="shared" si="148"/>
        <v>-1.7961165048543726E-2</v>
      </c>
      <c r="BM411" s="32"/>
      <c r="BN411" s="31">
        <v>28975</v>
      </c>
      <c r="BO411" s="38">
        <v>5.8</v>
      </c>
      <c r="BP411" s="38"/>
      <c r="BU411" s="31">
        <v>28975</v>
      </c>
      <c r="BV411" s="6">
        <v>89418</v>
      </c>
      <c r="BW411" s="6">
        <f t="shared" si="149"/>
        <v>-62</v>
      </c>
      <c r="BX411" s="35">
        <f t="shared" si="150"/>
        <v>3255</v>
      </c>
      <c r="BY411" s="32">
        <f t="shared" si="151"/>
        <v>3.7777236168657025E-2</v>
      </c>
    </row>
    <row r="412" spans="37:77">
      <c r="AK412" s="31">
        <v>28945</v>
      </c>
      <c r="AL412" s="6">
        <v>164027</v>
      </c>
      <c r="AM412" s="6">
        <f t="shared" si="136"/>
        <v>301</v>
      </c>
      <c r="AN412" s="6">
        <f t="shared" si="137"/>
        <v>2989</v>
      </c>
      <c r="AO412" s="32">
        <f t="shared" si="138"/>
        <v>1.8560836572734329E-2</v>
      </c>
      <c r="AP412" s="32"/>
      <c r="AQ412" s="31">
        <v>28945</v>
      </c>
      <c r="AR412" s="6">
        <v>104589</v>
      </c>
      <c r="AS412" s="6">
        <f t="shared" si="139"/>
        <v>87</v>
      </c>
      <c r="AT412" s="6">
        <f t="shared" si="140"/>
        <v>3497</v>
      </c>
      <c r="AU412" s="32">
        <f t="shared" si="141"/>
        <v>3.4592252601590712E-2</v>
      </c>
      <c r="AV412" s="32"/>
      <c r="AW412" s="31">
        <v>28945</v>
      </c>
      <c r="AX412" s="6">
        <v>63.8</v>
      </c>
      <c r="AY412" s="46">
        <f t="shared" si="135"/>
        <v>0.63763282874160965</v>
      </c>
      <c r="AZ412" s="34"/>
      <c r="BA412" s="31">
        <v>28945</v>
      </c>
      <c r="BB412" s="35">
        <v>98480</v>
      </c>
      <c r="BC412" s="15">
        <f t="shared" si="142"/>
        <v>151</v>
      </c>
      <c r="BD412" s="36">
        <f t="shared" si="143"/>
        <v>3725</v>
      </c>
      <c r="BE412" s="32">
        <f t="shared" si="144"/>
        <v>3.9311909661759348E-2</v>
      </c>
      <c r="BF412" s="72">
        <f t="shared" si="145"/>
        <v>4.1388621556278316E-2</v>
      </c>
      <c r="BG412" s="32"/>
      <c r="BH412" s="31">
        <v>28945</v>
      </c>
      <c r="BI412" s="35">
        <v>6109</v>
      </c>
      <c r="BJ412" s="35">
        <f t="shared" si="146"/>
        <v>-64</v>
      </c>
      <c r="BK412" s="35">
        <f t="shared" si="147"/>
        <v>-228</v>
      </c>
      <c r="BL412" s="32">
        <f t="shared" si="148"/>
        <v>-3.5979169954237E-2</v>
      </c>
      <c r="BM412" s="32"/>
      <c r="BN412" s="31">
        <v>28945</v>
      </c>
      <c r="BO412" s="38">
        <v>5.8</v>
      </c>
      <c r="BP412" s="38"/>
      <c r="BU412" s="31">
        <v>28945</v>
      </c>
      <c r="BV412" s="6">
        <v>89480</v>
      </c>
      <c r="BW412" s="6">
        <f t="shared" si="149"/>
        <v>426</v>
      </c>
      <c r="BX412" s="35">
        <f t="shared" si="150"/>
        <v>4019</v>
      </c>
      <c r="BY412" s="32">
        <f t="shared" si="151"/>
        <v>4.7027299001883849E-2</v>
      </c>
    </row>
    <row r="413" spans="37:77">
      <c r="AK413" s="31">
        <v>28914</v>
      </c>
      <c r="AL413" s="6">
        <v>163726</v>
      </c>
      <c r="AM413" s="6">
        <f t="shared" si="136"/>
        <v>210</v>
      </c>
      <c r="AN413" s="6">
        <f t="shared" si="137"/>
        <v>2895</v>
      </c>
      <c r="AO413" s="32">
        <f t="shared" si="138"/>
        <v>1.8000261143684915E-2</v>
      </c>
      <c r="AP413" s="32"/>
      <c r="AQ413" s="31">
        <v>28914</v>
      </c>
      <c r="AR413" s="6">
        <v>104502</v>
      </c>
      <c r="AS413" s="6">
        <f t="shared" si="139"/>
        <v>445</v>
      </c>
      <c r="AT413" s="6">
        <f t="shared" si="140"/>
        <v>3665</v>
      </c>
      <c r="AU413" s="32">
        <f t="shared" si="141"/>
        <v>3.6345785773079342E-2</v>
      </c>
      <c r="AV413" s="32"/>
      <c r="AW413" s="31">
        <v>28914</v>
      </c>
      <c r="AX413" s="6">
        <v>63.8</v>
      </c>
      <c r="AY413" s="46">
        <f t="shared" si="135"/>
        <v>0.63827370118368498</v>
      </c>
      <c r="AZ413" s="34"/>
      <c r="BA413" s="31">
        <v>28914</v>
      </c>
      <c r="BB413" s="35">
        <v>98329</v>
      </c>
      <c r="BC413" s="15">
        <f t="shared" si="142"/>
        <v>381</v>
      </c>
      <c r="BD413" s="36">
        <f t="shared" si="143"/>
        <v>3810</v>
      </c>
      <c r="BE413" s="32">
        <f t="shared" si="144"/>
        <v>4.0309355790899115E-2</v>
      </c>
      <c r="BF413" s="72">
        <f t="shared" si="145"/>
        <v>4.3272386159601384E-2</v>
      </c>
      <c r="BG413" s="32"/>
      <c r="BH413" s="31">
        <v>28914</v>
      </c>
      <c r="BI413" s="35">
        <v>6173</v>
      </c>
      <c r="BJ413" s="35">
        <f t="shared" si="146"/>
        <v>64</v>
      </c>
      <c r="BK413" s="35">
        <f t="shared" si="147"/>
        <v>-145</v>
      </c>
      <c r="BL413" s="32">
        <f t="shared" si="148"/>
        <v>-2.2950300728078465E-2</v>
      </c>
      <c r="BM413" s="32"/>
      <c r="BN413" s="31">
        <v>28914</v>
      </c>
      <c r="BO413" s="38">
        <v>5.9</v>
      </c>
      <c r="BP413" s="38"/>
      <c r="BU413" s="31">
        <v>28914</v>
      </c>
      <c r="BV413" s="6">
        <v>89054</v>
      </c>
      <c r="BW413" s="6">
        <f t="shared" si="149"/>
        <v>243</v>
      </c>
      <c r="BX413" s="35">
        <f t="shared" si="150"/>
        <v>4106</v>
      </c>
      <c r="BY413" s="32">
        <f t="shared" si="151"/>
        <v>4.8335452276687008E-2</v>
      </c>
    </row>
    <row r="414" spans="37:77">
      <c r="AK414" s="31">
        <v>28886</v>
      </c>
      <c r="AL414" s="6">
        <v>163516</v>
      </c>
      <c r="AM414" s="6">
        <f t="shared" si="136"/>
        <v>244</v>
      </c>
      <c r="AN414" s="6">
        <f t="shared" si="137"/>
        <v>2899</v>
      </c>
      <c r="AO414" s="32">
        <f t="shared" si="138"/>
        <v>1.8049147973128621E-2</v>
      </c>
      <c r="AP414" s="32"/>
      <c r="AQ414" s="31">
        <v>28886</v>
      </c>
      <c r="AR414" s="6">
        <v>104057</v>
      </c>
      <c r="AS414" s="6">
        <f t="shared" si="139"/>
        <v>248</v>
      </c>
      <c r="AT414" s="6">
        <f t="shared" si="140"/>
        <v>3184</v>
      </c>
      <c r="AU414" s="32">
        <f t="shared" si="141"/>
        <v>3.1564442417693517E-2</v>
      </c>
      <c r="AV414" s="32"/>
      <c r="AW414" s="31">
        <v>28886</v>
      </c>
      <c r="AX414" s="6">
        <v>63.6</v>
      </c>
      <c r="AY414" s="46">
        <f t="shared" si="135"/>
        <v>0.63637197583111138</v>
      </c>
      <c r="AZ414" s="34"/>
      <c r="BA414" s="31">
        <v>28886</v>
      </c>
      <c r="BB414" s="35">
        <v>97948</v>
      </c>
      <c r="BC414" s="15">
        <f t="shared" si="142"/>
        <v>367</v>
      </c>
      <c r="BD414" s="36">
        <f t="shared" si="143"/>
        <v>3564</v>
      </c>
      <c r="BE414" s="32">
        <f t="shared" si="144"/>
        <v>3.776063739616875E-2</v>
      </c>
      <c r="BF414" s="72">
        <f t="shared" si="145"/>
        <v>4.3655694554324942E-2</v>
      </c>
      <c r="BG414" s="32"/>
      <c r="BH414" s="31">
        <v>28886</v>
      </c>
      <c r="BI414" s="35">
        <v>6109</v>
      </c>
      <c r="BJ414" s="35">
        <f t="shared" si="146"/>
        <v>-119</v>
      </c>
      <c r="BK414" s="35">
        <f t="shared" si="147"/>
        <v>-380</v>
      </c>
      <c r="BL414" s="32">
        <f t="shared" si="148"/>
        <v>-5.8560641084912879E-2</v>
      </c>
      <c r="BM414" s="32"/>
      <c r="BN414" s="31">
        <v>28886</v>
      </c>
      <c r="BO414" s="38">
        <v>5.9</v>
      </c>
      <c r="BP414" s="38"/>
      <c r="BU414" s="31">
        <v>28886</v>
      </c>
      <c r="BV414" s="6">
        <v>88811</v>
      </c>
      <c r="BW414" s="6">
        <f t="shared" si="149"/>
        <v>137</v>
      </c>
      <c r="BX414" s="35">
        <f t="shared" si="150"/>
        <v>4216</v>
      </c>
      <c r="BY414" s="32">
        <f t="shared" si="151"/>
        <v>4.9837460842839354E-2</v>
      </c>
    </row>
    <row r="415" spans="37:77">
      <c r="AK415" s="31">
        <v>28855</v>
      </c>
      <c r="AL415" s="6">
        <v>163272</v>
      </c>
      <c r="AM415" s="6">
        <f t="shared" si="136"/>
        <v>255</v>
      </c>
      <c r="AN415" s="6">
        <f t="shared" si="137"/>
        <v>2896</v>
      </c>
      <c r="AO415" s="32">
        <f t="shared" si="138"/>
        <v>1.8057564722901098E-2</v>
      </c>
      <c r="AP415" s="32"/>
      <c r="AQ415" s="31">
        <v>28855</v>
      </c>
      <c r="AR415" s="6">
        <v>103809</v>
      </c>
      <c r="AS415" s="6">
        <f t="shared" si="139"/>
        <v>247</v>
      </c>
      <c r="AT415" s="6">
        <f t="shared" si="140"/>
        <v>3318</v>
      </c>
      <c r="AU415" s="32">
        <f t="shared" si="141"/>
        <v>3.3017882198405735E-2</v>
      </c>
      <c r="AV415" s="32"/>
      <c r="AW415" s="31">
        <v>28855</v>
      </c>
      <c r="AX415" s="6">
        <v>63.6</v>
      </c>
      <c r="AY415" s="46">
        <f t="shared" si="135"/>
        <v>0.63580405703366161</v>
      </c>
      <c r="AZ415" s="34"/>
      <c r="BA415" s="31">
        <v>28855</v>
      </c>
      <c r="BB415" s="35">
        <v>97581</v>
      </c>
      <c r="BC415" s="15">
        <f t="shared" si="142"/>
        <v>96</v>
      </c>
      <c r="BD415" s="36">
        <f t="shared" si="143"/>
        <v>3476</v>
      </c>
      <c r="BE415" s="32">
        <f t="shared" si="144"/>
        <v>3.6937463471653942E-2</v>
      </c>
      <c r="BF415" s="72">
        <f t="shared" si="145"/>
        <v>4.2421160941978231E-2</v>
      </c>
      <c r="BG415" s="32"/>
      <c r="BH415" s="31">
        <v>28855</v>
      </c>
      <c r="BI415" s="35">
        <v>6228</v>
      </c>
      <c r="BJ415" s="35">
        <f t="shared" si="146"/>
        <v>151</v>
      </c>
      <c r="BK415" s="35">
        <f t="shared" si="147"/>
        <v>-158</v>
      </c>
      <c r="BL415" s="32">
        <f t="shared" si="148"/>
        <v>-2.4741622298778632E-2</v>
      </c>
      <c r="BM415" s="32"/>
      <c r="BN415" s="31">
        <v>28855</v>
      </c>
      <c r="BO415" s="38">
        <v>6</v>
      </c>
      <c r="BP415" s="38"/>
      <c r="BU415" s="31">
        <v>28855</v>
      </c>
      <c r="BV415" s="6">
        <v>88674</v>
      </c>
      <c r="BW415" s="6">
        <f t="shared" si="149"/>
        <v>283</v>
      </c>
      <c r="BX415" s="35">
        <f t="shared" si="150"/>
        <v>4266</v>
      </c>
      <c r="BY415" s="32">
        <f t="shared" si="151"/>
        <v>5.054023315325562E-2</v>
      </c>
    </row>
    <row r="416" spans="37:77">
      <c r="AK416" s="31">
        <v>28824</v>
      </c>
      <c r="AL416" s="6">
        <v>163017</v>
      </c>
      <c r="AM416" s="6">
        <f t="shared" si="136"/>
        <v>234</v>
      </c>
      <c r="AN416" s="6">
        <f t="shared" si="137"/>
        <v>2888</v>
      </c>
      <c r="AO416" s="32">
        <f>AL416/AL428-1</f>
        <v>1.80354589112528E-2</v>
      </c>
      <c r="AP416" s="32"/>
      <c r="AQ416" s="31">
        <v>28824</v>
      </c>
      <c r="AR416" s="6">
        <v>103562</v>
      </c>
      <c r="AS416" s="6">
        <f t="shared" si="139"/>
        <v>482</v>
      </c>
      <c r="AT416" s="6">
        <f t="shared" si="140"/>
        <v>2986</v>
      </c>
      <c r="AU416" s="32">
        <f>AR416/AR428-1</f>
        <v>2.9688991409481336E-2</v>
      </c>
      <c r="AV416" s="32"/>
      <c r="AW416" s="31">
        <v>28824</v>
      </c>
      <c r="AX416" s="6">
        <v>63.5</v>
      </c>
      <c r="AY416" s="46">
        <f t="shared" si="135"/>
        <v>0.63528343669678622</v>
      </c>
      <c r="AZ416" s="34"/>
      <c r="BA416" s="31">
        <v>28824</v>
      </c>
      <c r="BB416" s="35">
        <v>97485</v>
      </c>
      <c r="BC416" s="15">
        <f t="shared" si="142"/>
        <v>352</v>
      </c>
      <c r="BD416" s="36">
        <f t="shared" si="143"/>
        <v>3724</v>
      </c>
      <c r="BE416" s="32">
        <f t="shared" si="144"/>
        <v>3.9718006420579988E-2</v>
      </c>
      <c r="BF416" s="72">
        <f t="shared" si="145"/>
        <v>4.2880401340463781E-2</v>
      </c>
      <c r="BG416" s="32"/>
      <c r="BH416" s="31">
        <v>28824</v>
      </c>
      <c r="BI416" s="35">
        <v>6077</v>
      </c>
      <c r="BJ416" s="35">
        <f t="shared" si="146"/>
        <v>130</v>
      </c>
      <c r="BK416" s="35">
        <f t="shared" si="147"/>
        <v>-738</v>
      </c>
      <c r="BL416" s="32">
        <f t="shared" si="148"/>
        <v>-0.10829053558327217</v>
      </c>
      <c r="BM416" s="32"/>
      <c r="BN416" s="31">
        <v>28824</v>
      </c>
      <c r="BO416" s="38">
        <v>5.9</v>
      </c>
      <c r="BP416" s="38"/>
      <c r="BU416" s="31">
        <v>28824</v>
      </c>
      <c r="BV416" s="6">
        <v>88391</v>
      </c>
      <c r="BW416" s="6">
        <f t="shared" si="149"/>
        <v>437</v>
      </c>
      <c r="BX416" s="35">
        <f t="shared" si="150"/>
        <v>4218</v>
      </c>
      <c r="BY416" s="32">
        <f t="shared" si="151"/>
        <v>5.0111080750359305E-2</v>
      </c>
    </row>
    <row r="417" spans="37:77">
      <c r="AK417" s="31">
        <v>28794</v>
      </c>
      <c r="AL417" s="6">
        <v>162783</v>
      </c>
      <c r="AM417" s="6">
        <f t="shared" si="136"/>
        <v>281</v>
      </c>
      <c r="AN417" s="6">
        <f t="shared" si="137"/>
        <v>2868</v>
      </c>
      <c r="AO417" s="32">
        <f t="shared" ref="AO417:AO480" si="152">AL417/AL429-1</f>
        <v>1.7934527717850202E-2</v>
      </c>
      <c r="AP417" s="32"/>
      <c r="AQ417" s="31">
        <v>28794</v>
      </c>
      <c r="AR417" s="6">
        <v>103080</v>
      </c>
      <c r="AS417" s="6">
        <f t="shared" si="139"/>
        <v>285</v>
      </c>
      <c r="AT417" s="6">
        <f t="shared" si="140"/>
        <v>3265</v>
      </c>
      <c r="AU417" s="32">
        <f t="shared" ref="AU417:AU480" si="153">AR417/AR429-1</f>
        <v>3.2710514451735673E-2</v>
      </c>
      <c r="AV417" s="32"/>
      <c r="AW417" s="31">
        <v>28794</v>
      </c>
      <c r="AX417" s="6">
        <v>63.3</v>
      </c>
      <c r="AY417" s="46">
        <f t="shared" si="135"/>
        <v>0.63323565728608022</v>
      </c>
      <c r="AZ417" s="34"/>
      <c r="BA417" s="31">
        <v>28794</v>
      </c>
      <c r="BB417" s="35">
        <v>97133</v>
      </c>
      <c r="BC417" s="15">
        <f t="shared" si="142"/>
        <v>463</v>
      </c>
      <c r="BD417" s="36">
        <f t="shared" si="143"/>
        <v>4081</v>
      </c>
      <c r="BE417" s="32">
        <f t="shared" si="144"/>
        <v>4.3857198125779151E-2</v>
      </c>
      <c r="BF417" s="72">
        <f t="shared" si="145"/>
        <v>4.3088175199278655E-2</v>
      </c>
      <c r="BG417" s="32"/>
      <c r="BH417" s="31">
        <v>28794</v>
      </c>
      <c r="BI417" s="35">
        <v>5947</v>
      </c>
      <c r="BJ417" s="35">
        <f t="shared" si="146"/>
        <v>-178</v>
      </c>
      <c r="BK417" s="35">
        <f t="shared" si="147"/>
        <v>-816</v>
      </c>
      <c r="BL417" s="32">
        <f t="shared" si="148"/>
        <v>-0.12065651338163541</v>
      </c>
      <c r="BM417" s="32"/>
      <c r="BN417" s="31">
        <v>28794</v>
      </c>
      <c r="BO417" s="38">
        <v>5.8</v>
      </c>
      <c r="BP417" s="38"/>
      <c r="BU417" s="31">
        <v>28794</v>
      </c>
      <c r="BV417" s="6">
        <v>87954</v>
      </c>
      <c r="BW417" s="6">
        <f t="shared" si="149"/>
        <v>336</v>
      </c>
      <c r="BX417" s="35">
        <f t="shared" si="150"/>
        <v>4160</v>
      </c>
      <c r="BY417" s="32">
        <f t="shared" si="151"/>
        <v>4.9645559347924584E-2</v>
      </c>
    </row>
    <row r="418" spans="37:77">
      <c r="AK418" s="31">
        <v>28763</v>
      </c>
      <c r="AL418" s="6">
        <v>162502</v>
      </c>
      <c r="AM418" s="6">
        <f t="shared" si="136"/>
        <v>243</v>
      </c>
      <c r="AN418" s="6">
        <f t="shared" si="137"/>
        <v>2828</v>
      </c>
      <c r="AO418" s="32">
        <f t="shared" si="152"/>
        <v>1.771108633841445E-2</v>
      </c>
      <c r="AP418" s="32"/>
      <c r="AQ418" s="31">
        <v>28763</v>
      </c>
      <c r="AR418" s="6">
        <v>102795</v>
      </c>
      <c r="AS418" s="6">
        <f t="shared" si="139"/>
        <v>284</v>
      </c>
      <c r="AT418" s="6">
        <f t="shared" si="140"/>
        <v>3342</v>
      </c>
      <c r="AU418" s="32">
        <f t="shared" si="153"/>
        <v>3.3603812856324078E-2</v>
      </c>
      <c r="AV418" s="32"/>
      <c r="AW418" s="31">
        <v>28763</v>
      </c>
      <c r="AX418" s="6">
        <v>63.3</v>
      </c>
      <c r="AY418" s="46">
        <f t="shared" si="135"/>
        <v>0.63257682982363295</v>
      </c>
      <c r="AZ418" s="34"/>
      <c r="BA418" s="31">
        <v>28763</v>
      </c>
      <c r="BB418" s="35">
        <v>96670</v>
      </c>
      <c r="BC418" s="15">
        <f t="shared" si="142"/>
        <v>239</v>
      </c>
      <c r="BD418" s="36">
        <f t="shared" si="143"/>
        <v>3968</v>
      </c>
      <c r="BE418" s="32">
        <f t="shared" si="144"/>
        <v>4.2803823002739882E-2</v>
      </c>
      <c r="BF418" s="72">
        <f t="shared" si="145"/>
        <v>4.1189291089361868E-2</v>
      </c>
      <c r="BG418" s="32"/>
      <c r="BH418" s="31">
        <v>28763</v>
      </c>
      <c r="BI418" s="35">
        <v>6125</v>
      </c>
      <c r="BJ418" s="35">
        <f t="shared" si="146"/>
        <v>45</v>
      </c>
      <c r="BK418" s="35">
        <f t="shared" si="147"/>
        <v>-626</v>
      </c>
      <c r="BL418" s="32">
        <f t="shared" si="148"/>
        <v>-9.2727003406902653E-2</v>
      </c>
      <c r="BM418" s="32"/>
      <c r="BN418" s="31">
        <v>28763</v>
      </c>
      <c r="BO418" s="38">
        <v>6</v>
      </c>
      <c r="BP418" s="38"/>
      <c r="BU418" s="31">
        <v>28763</v>
      </c>
      <c r="BV418" s="6">
        <v>87618</v>
      </c>
      <c r="BW418" s="6">
        <f t="shared" si="149"/>
        <v>137</v>
      </c>
      <c r="BX418" s="35">
        <f t="shared" si="150"/>
        <v>4086</v>
      </c>
      <c r="BY418" s="32">
        <f t="shared" si="151"/>
        <v>4.8915385720442517E-2</v>
      </c>
    </row>
    <row r="419" spans="37:77">
      <c r="AK419" s="31">
        <v>28733</v>
      </c>
      <c r="AL419" s="6">
        <v>162259</v>
      </c>
      <c r="AM419" s="6">
        <f t="shared" si="136"/>
        <v>225</v>
      </c>
      <c r="AN419" s="6">
        <f t="shared" si="137"/>
        <v>2829</v>
      </c>
      <c r="AO419" s="32">
        <f t="shared" si="152"/>
        <v>1.7744464655334635E-2</v>
      </c>
      <c r="AP419" s="32"/>
      <c r="AQ419" s="31">
        <v>28733</v>
      </c>
      <c r="AR419" s="6">
        <v>102511</v>
      </c>
      <c r="AS419" s="6">
        <f t="shared" si="139"/>
        <v>112</v>
      </c>
      <c r="AT419" s="6">
        <f t="shared" si="140"/>
        <v>3145</v>
      </c>
      <c r="AU419" s="32">
        <f t="shared" si="153"/>
        <v>3.1650665217478835E-2</v>
      </c>
      <c r="AV419" s="32"/>
      <c r="AW419" s="31">
        <v>28733</v>
      </c>
      <c r="AX419" s="6">
        <v>63.2</v>
      </c>
      <c r="AY419" s="46">
        <f t="shared" si="135"/>
        <v>0.63177389235728065</v>
      </c>
      <c r="AZ419" s="34"/>
      <c r="BA419" s="31">
        <v>28733</v>
      </c>
      <c r="BB419" s="35">
        <v>96431</v>
      </c>
      <c r="BC419" s="15">
        <f t="shared" si="142"/>
        <v>341</v>
      </c>
      <c r="BD419" s="36">
        <f t="shared" si="143"/>
        <v>3990</v>
      </c>
      <c r="BE419" s="32">
        <f t="shared" si="144"/>
        <v>4.3162665916638643E-2</v>
      </c>
      <c r="BF419" s="72">
        <f t="shared" si="145"/>
        <v>3.9614799665334322E-2</v>
      </c>
      <c r="BG419" s="32"/>
      <c r="BH419" s="31">
        <v>28733</v>
      </c>
      <c r="BI419" s="35">
        <v>6080</v>
      </c>
      <c r="BJ419" s="35">
        <f t="shared" si="146"/>
        <v>-229</v>
      </c>
      <c r="BK419" s="35">
        <f t="shared" si="147"/>
        <v>-845</v>
      </c>
      <c r="BL419" s="32">
        <f t="shared" si="148"/>
        <v>-0.12202166064981945</v>
      </c>
      <c r="BM419" s="32"/>
      <c r="BN419" s="31">
        <v>28733</v>
      </c>
      <c r="BO419" s="38">
        <v>5.9</v>
      </c>
      <c r="BP419" s="38"/>
      <c r="BU419" s="31">
        <v>28733</v>
      </c>
      <c r="BV419" s="6">
        <v>87481</v>
      </c>
      <c r="BW419" s="6">
        <f t="shared" si="149"/>
        <v>276</v>
      </c>
      <c r="BX419" s="35">
        <f t="shared" si="150"/>
        <v>4407</v>
      </c>
      <c r="BY419" s="32">
        <f t="shared" si="151"/>
        <v>5.3049088764234309E-2</v>
      </c>
    </row>
    <row r="420" spans="37:77">
      <c r="AK420" s="31">
        <v>28702</v>
      </c>
      <c r="AL420" s="6">
        <v>162034</v>
      </c>
      <c r="AM420" s="6">
        <f t="shared" si="136"/>
        <v>240</v>
      </c>
      <c r="AN420" s="6">
        <f t="shared" si="137"/>
        <v>2849</v>
      </c>
      <c r="AO420" s="32">
        <f t="shared" si="152"/>
        <v>1.789741495743935E-2</v>
      </c>
      <c r="AP420" s="32"/>
      <c r="AQ420" s="31">
        <v>28702</v>
      </c>
      <c r="AR420" s="6">
        <v>102399</v>
      </c>
      <c r="AS420" s="6">
        <f t="shared" si="139"/>
        <v>28</v>
      </c>
      <c r="AT420" s="6">
        <f t="shared" si="140"/>
        <v>3486</v>
      </c>
      <c r="AU420" s="32">
        <f t="shared" si="153"/>
        <v>3.5243092414546151E-2</v>
      </c>
      <c r="AV420" s="32"/>
      <c r="AW420" s="31">
        <v>28702</v>
      </c>
      <c r="AX420" s="6">
        <v>63.2</v>
      </c>
      <c r="AY420" s="46">
        <f t="shared" si="135"/>
        <v>0.63195995902094626</v>
      </c>
      <c r="AZ420" s="34"/>
      <c r="BA420" s="31">
        <v>28702</v>
      </c>
      <c r="BB420" s="35">
        <v>96090</v>
      </c>
      <c r="BC420" s="15">
        <f t="shared" si="142"/>
        <v>-253</v>
      </c>
      <c r="BD420" s="36">
        <f t="shared" si="143"/>
        <v>4006</v>
      </c>
      <c r="BE420" s="32">
        <f t="shared" si="144"/>
        <v>4.3503757438860147E-2</v>
      </c>
      <c r="BF420" s="72">
        <f t="shared" si="145"/>
        <v>3.8537709256060371E-2</v>
      </c>
      <c r="BG420" s="32"/>
      <c r="BH420" s="31">
        <v>28702</v>
      </c>
      <c r="BI420" s="35">
        <v>6309</v>
      </c>
      <c r="BJ420" s="35">
        <f t="shared" si="146"/>
        <v>281</v>
      </c>
      <c r="BK420" s="35">
        <f t="shared" si="147"/>
        <v>-520</v>
      </c>
      <c r="BL420" s="32">
        <f t="shared" si="148"/>
        <v>-7.614584858690876E-2</v>
      </c>
      <c r="BM420" s="32"/>
      <c r="BN420" s="31">
        <v>28702</v>
      </c>
      <c r="BO420" s="38">
        <v>6.2</v>
      </c>
      <c r="BP420" s="38"/>
      <c r="BU420" s="31">
        <v>28702</v>
      </c>
      <c r="BV420" s="6">
        <v>87205</v>
      </c>
      <c r="BW420" s="6">
        <f t="shared" si="149"/>
        <v>254</v>
      </c>
      <c r="BX420" s="35">
        <f t="shared" si="150"/>
        <v>4369</v>
      </c>
      <c r="BY420" s="32">
        <f t="shared" si="151"/>
        <v>5.2742768844463717E-2</v>
      </c>
    </row>
    <row r="421" spans="37:77">
      <c r="AK421" s="31">
        <v>28671</v>
      </c>
      <c r="AL421" s="6">
        <v>161794</v>
      </c>
      <c r="AM421" s="6">
        <f t="shared" si="136"/>
        <v>276</v>
      </c>
      <c r="AN421" s="6">
        <f t="shared" si="137"/>
        <v>2866</v>
      </c>
      <c r="AO421" s="32">
        <f t="shared" si="152"/>
        <v>1.8033323265881362E-2</v>
      </c>
      <c r="AP421" s="32"/>
      <c r="AQ421" s="31">
        <v>28671</v>
      </c>
      <c r="AR421" s="6">
        <v>102371</v>
      </c>
      <c r="AS421" s="6">
        <f t="shared" si="139"/>
        <v>475</v>
      </c>
      <c r="AT421" s="6">
        <f t="shared" si="140"/>
        <v>3278</v>
      </c>
      <c r="AU421" s="32">
        <f t="shared" si="153"/>
        <v>3.3080035925847406E-2</v>
      </c>
      <c r="AV421" s="32"/>
      <c r="AW421" s="31">
        <v>28671</v>
      </c>
      <c r="AX421" s="6">
        <v>63.3</v>
      </c>
      <c r="AY421" s="46">
        <f t="shared" si="135"/>
        <v>0.63272432846706306</v>
      </c>
      <c r="AZ421" s="34"/>
      <c r="BA421" s="31">
        <v>28671</v>
      </c>
      <c r="BB421" s="35">
        <v>96343</v>
      </c>
      <c r="BC421" s="15">
        <f t="shared" si="142"/>
        <v>574</v>
      </c>
      <c r="BD421" s="36">
        <f t="shared" si="143"/>
        <v>4384</v>
      </c>
      <c r="BE421" s="32">
        <f t="shared" si="144"/>
        <v>4.7673419676160123E-2</v>
      </c>
      <c r="BF421" s="72">
        <f t="shared" si="145"/>
        <v>4.3009502087665075E-2</v>
      </c>
      <c r="BG421" s="32"/>
      <c r="BH421" s="31">
        <v>28671</v>
      </c>
      <c r="BI421" s="35">
        <v>6028</v>
      </c>
      <c r="BJ421" s="35">
        <f t="shared" si="146"/>
        <v>-99</v>
      </c>
      <c r="BK421" s="35">
        <f t="shared" si="147"/>
        <v>-1106</v>
      </c>
      <c r="BL421" s="32">
        <f t="shared" si="148"/>
        <v>-0.15503223997757221</v>
      </c>
      <c r="BM421" s="32"/>
      <c r="BN421" s="31">
        <v>28671</v>
      </c>
      <c r="BO421" s="38">
        <v>5.9</v>
      </c>
      <c r="BP421" s="38"/>
      <c r="BU421" s="31">
        <v>28671</v>
      </c>
      <c r="BV421" s="6">
        <v>86951</v>
      </c>
      <c r="BW421" s="6">
        <f t="shared" si="149"/>
        <v>442</v>
      </c>
      <c r="BX421" s="35">
        <f t="shared" si="150"/>
        <v>4463</v>
      </c>
      <c r="BY421" s="32">
        <f t="shared" si="151"/>
        <v>5.410483949180489E-2</v>
      </c>
    </row>
    <row r="422" spans="37:77">
      <c r="AK422" s="31">
        <v>28641</v>
      </c>
      <c r="AL422" s="6">
        <v>161518</v>
      </c>
      <c r="AM422" s="6">
        <f t="shared" si="136"/>
        <v>255</v>
      </c>
      <c r="AN422" s="6">
        <f t="shared" si="137"/>
        <v>2861</v>
      </c>
      <c r="AO422" s="32">
        <f t="shared" si="152"/>
        <v>1.8032611230516249E-2</v>
      </c>
      <c r="AP422" s="32"/>
      <c r="AQ422" s="31">
        <v>28641</v>
      </c>
      <c r="AR422" s="6">
        <v>101896</v>
      </c>
      <c r="AS422" s="6">
        <f t="shared" si="139"/>
        <v>322</v>
      </c>
      <c r="AT422" s="6">
        <f t="shared" si="140"/>
        <v>3231</v>
      </c>
      <c r="AU422" s="32">
        <f t="shared" si="153"/>
        <v>3.2747174783357869E-2</v>
      </c>
      <c r="AV422" s="32"/>
      <c r="AW422" s="31">
        <v>28641</v>
      </c>
      <c r="AX422" s="6">
        <v>63.1</v>
      </c>
      <c r="AY422" s="46">
        <f t="shared" si="135"/>
        <v>0.63086467142980973</v>
      </c>
      <c r="AZ422" s="34"/>
      <c r="BA422" s="31">
        <v>28641</v>
      </c>
      <c r="BB422" s="35">
        <v>95769</v>
      </c>
      <c r="BC422" s="15">
        <f t="shared" si="142"/>
        <v>375</v>
      </c>
      <c r="BD422" s="36">
        <f t="shared" si="143"/>
        <v>4015</v>
      </c>
      <c r="BE422" s="32">
        <f t="shared" si="144"/>
        <v>4.3758310264402578E-2</v>
      </c>
      <c r="BF422" s="72">
        <f t="shared" si="145"/>
        <v>3.8546948001088821E-2</v>
      </c>
      <c r="BG422" s="32"/>
      <c r="BH422" s="31">
        <v>28641</v>
      </c>
      <c r="BI422" s="35">
        <v>6127</v>
      </c>
      <c r="BJ422" s="35">
        <f t="shared" si="146"/>
        <v>-53</v>
      </c>
      <c r="BK422" s="35">
        <f t="shared" si="147"/>
        <v>-784</v>
      </c>
      <c r="BL422" s="32">
        <f t="shared" si="148"/>
        <v>-0.11344233830125883</v>
      </c>
      <c r="BM422" s="32"/>
      <c r="BN422" s="31">
        <v>28641</v>
      </c>
      <c r="BO422" s="38">
        <v>6</v>
      </c>
      <c r="BP422" s="38"/>
      <c r="BU422" s="31">
        <v>28641</v>
      </c>
      <c r="BV422" s="6">
        <v>86509</v>
      </c>
      <c r="BW422" s="6">
        <f t="shared" si="149"/>
        <v>346</v>
      </c>
      <c r="BX422" s="35">
        <f t="shared" si="150"/>
        <v>4420</v>
      </c>
      <c r="BY422" s="32">
        <f t="shared" si="151"/>
        <v>5.3843998586899477E-2</v>
      </c>
    </row>
    <row r="423" spans="37:77">
      <c r="AK423" s="31">
        <v>28610</v>
      </c>
      <c r="AL423" s="6">
        <v>161263</v>
      </c>
      <c r="AM423" s="6">
        <f t="shared" si="136"/>
        <v>225</v>
      </c>
      <c r="AN423" s="6">
        <f t="shared" si="137"/>
        <v>2892</v>
      </c>
      <c r="AO423" s="32">
        <f t="shared" si="152"/>
        <v>1.8260918981379159E-2</v>
      </c>
      <c r="AP423" s="32"/>
      <c r="AQ423" s="31">
        <v>28610</v>
      </c>
      <c r="AR423" s="6">
        <v>101574</v>
      </c>
      <c r="AS423" s="6">
        <f t="shared" si="139"/>
        <v>482</v>
      </c>
      <c r="AT423" s="6">
        <f t="shared" si="140"/>
        <v>3244</v>
      </c>
      <c r="AU423" s="32">
        <f t="shared" si="153"/>
        <v>3.2990948845723622E-2</v>
      </c>
      <c r="AV423" s="32"/>
      <c r="AW423" s="31">
        <v>28610</v>
      </c>
      <c r="AX423" s="6">
        <v>63</v>
      </c>
      <c r="AY423" s="46">
        <f t="shared" si="135"/>
        <v>0.62986549921556712</v>
      </c>
      <c r="AZ423" s="34"/>
      <c r="BA423" s="31">
        <v>28610</v>
      </c>
      <c r="BB423" s="35">
        <v>95394</v>
      </c>
      <c r="BC423" s="15">
        <f t="shared" si="142"/>
        <v>639</v>
      </c>
      <c r="BD423" s="36">
        <f t="shared" si="143"/>
        <v>4123</v>
      </c>
      <c r="BE423" s="32">
        <f t="shared" si="144"/>
        <v>4.5173165627636402E-2</v>
      </c>
      <c r="BF423" s="72">
        <f t="shared" si="145"/>
        <v>3.8731850638646259E-2</v>
      </c>
      <c r="BG423" s="32"/>
      <c r="BH423" s="31">
        <v>28610</v>
      </c>
      <c r="BI423" s="35">
        <v>6180</v>
      </c>
      <c r="BJ423" s="35">
        <f t="shared" si="146"/>
        <v>-157</v>
      </c>
      <c r="BK423" s="35">
        <f t="shared" si="147"/>
        <v>-879</v>
      </c>
      <c r="BL423" s="32">
        <f t="shared" si="148"/>
        <v>-0.12452188695282618</v>
      </c>
      <c r="BM423" s="32"/>
      <c r="BN423" s="31">
        <v>28610</v>
      </c>
      <c r="BO423" s="38">
        <v>6.1</v>
      </c>
      <c r="BP423" s="38"/>
      <c r="BU423" s="31">
        <v>28610</v>
      </c>
      <c r="BV423" s="6">
        <v>86163</v>
      </c>
      <c r="BW423" s="6">
        <f t="shared" si="149"/>
        <v>702</v>
      </c>
      <c r="BX423" s="35">
        <f t="shared" si="150"/>
        <v>4433</v>
      </c>
      <c r="BY423" s="32">
        <f t="shared" si="151"/>
        <v>5.4239569313593528E-2</v>
      </c>
    </row>
    <row r="424" spans="37:77">
      <c r="AK424" s="31">
        <v>28580</v>
      </c>
      <c r="AL424" s="6">
        <v>161038</v>
      </c>
      <c r="AM424" s="6">
        <f t="shared" si="136"/>
        <v>207</v>
      </c>
      <c r="AN424" s="6">
        <f t="shared" si="137"/>
        <v>2907</v>
      </c>
      <c r="AO424" s="32">
        <f t="shared" si="152"/>
        <v>1.838349216788604E-2</v>
      </c>
      <c r="AP424" s="32"/>
      <c r="AQ424" s="31">
        <v>28580</v>
      </c>
      <c r="AR424" s="6">
        <v>101092</v>
      </c>
      <c r="AS424" s="6">
        <f t="shared" si="139"/>
        <v>255</v>
      </c>
      <c r="AT424" s="6">
        <f t="shared" si="140"/>
        <v>2977</v>
      </c>
      <c r="AU424" s="32">
        <f t="shared" si="153"/>
        <v>3.0341945675992354E-2</v>
      </c>
      <c r="AV424" s="32"/>
      <c r="AW424" s="31">
        <v>28580</v>
      </c>
      <c r="AX424" s="6">
        <v>62.8</v>
      </c>
      <c r="AY424" s="46">
        <f t="shared" si="135"/>
        <v>0.62775245594207574</v>
      </c>
      <c r="AZ424" s="34"/>
      <c r="BA424" s="31">
        <v>28580</v>
      </c>
      <c r="BB424" s="35">
        <v>94755</v>
      </c>
      <c r="BC424" s="15">
        <f t="shared" si="142"/>
        <v>236</v>
      </c>
      <c r="BD424" s="36">
        <f t="shared" si="143"/>
        <v>3947</v>
      </c>
      <c r="BE424" s="32">
        <f t="shared" si="144"/>
        <v>4.3465333450797283E-2</v>
      </c>
      <c r="BF424" s="72">
        <f t="shared" si="145"/>
        <v>3.777517397095187E-2</v>
      </c>
      <c r="BG424" s="32"/>
      <c r="BH424" s="31">
        <v>28580</v>
      </c>
      <c r="BI424" s="35">
        <v>6337</v>
      </c>
      <c r="BJ424" s="35">
        <f t="shared" si="146"/>
        <v>19</v>
      </c>
      <c r="BK424" s="35">
        <f t="shared" si="147"/>
        <v>-970</v>
      </c>
      <c r="BL424" s="32">
        <f t="shared" si="148"/>
        <v>-0.13274941836595044</v>
      </c>
      <c r="BM424" s="32"/>
      <c r="BN424" s="31">
        <v>28580</v>
      </c>
      <c r="BO424" s="38">
        <v>6.3</v>
      </c>
      <c r="BP424" s="38"/>
      <c r="BU424" s="31">
        <v>28580</v>
      </c>
      <c r="BV424" s="6">
        <v>85461</v>
      </c>
      <c r="BW424" s="6">
        <f t="shared" si="149"/>
        <v>513</v>
      </c>
      <c r="BX424" s="35">
        <f t="shared" si="150"/>
        <v>4070</v>
      </c>
      <c r="BY424" s="32">
        <f t="shared" si="151"/>
        <v>5.0005528866827964E-2</v>
      </c>
    </row>
    <row r="425" spans="37:77">
      <c r="AK425" s="31">
        <v>28549</v>
      </c>
      <c r="AL425" s="6">
        <v>160831</v>
      </c>
      <c r="AM425" s="6">
        <f t="shared" si="136"/>
        <v>214</v>
      </c>
      <c r="AN425" s="6">
        <f t="shared" si="137"/>
        <v>2918</v>
      </c>
      <c r="AO425" s="32">
        <f t="shared" si="152"/>
        <v>1.8478529316775738E-2</v>
      </c>
      <c r="AP425" s="32"/>
      <c r="AQ425" s="31">
        <v>28549</v>
      </c>
      <c r="AR425" s="6">
        <v>100837</v>
      </c>
      <c r="AS425" s="6">
        <f t="shared" si="139"/>
        <v>-36</v>
      </c>
      <c r="AT425" s="6">
        <f t="shared" si="140"/>
        <v>3052</v>
      </c>
      <c r="AU425" s="32">
        <f t="shared" si="153"/>
        <v>3.1211330981234298E-2</v>
      </c>
      <c r="AV425" s="32"/>
      <c r="AW425" s="31">
        <v>28549</v>
      </c>
      <c r="AX425" s="6">
        <v>62.7</v>
      </c>
      <c r="AY425" s="46">
        <f t="shared" si="135"/>
        <v>0.62697489911770743</v>
      </c>
      <c r="AZ425" s="34"/>
      <c r="BA425" s="31">
        <v>28549</v>
      </c>
      <c r="BB425" s="35">
        <v>94519</v>
      </c>
      <c r="BC425" s="15">
        <f t="shared" si="142"/>
        <v>135</v>
      </c>
      <c r="BD425" s="36">
        <f t="shared" si="143"/>
        <v>4177</v>
      </c>
      <c r="BE425" s="32">
        <f t="shared" si="144"/>
        <v>4.6235416528303652E-2</v>
      </c>
      <c r="BF425" s="72">
        <f t="shared" si="145"/>
        <v>3.8344918776059833E-2</v>
      </c>
      <c r="BG425" s="32"/>
      <c r="BH425" s="31">
        <v>28549</v>
      </c>
      <c r="BI425" s="35">
        <v>6318</v>
      </c>
      <c r="BJ425" s="35">
        <f t="shared" si="146"/>
        <v>-171</v>
      </c>
      <c r="BK425" s="35">
        <f t="shared" si="147"/>
        <v>-1125</v>
      </c>
      <c r="BL425" s="32">
        <f t="shared" si="148"/>
        <v>-0.15114873035066501</v>
      </c>
      <c r="BM425" s="32"/>
      <c r="BN425" s="31">
        <v>28549</v>
      </c>
      <c r="BO425" s="38">
        <v>6.3</v>
      </c>
      <c r="BP425" s="38"/>
      <c r="BU425" s="31">
        <v>28549</v>
      </c>
      <c r="BV425" s="6">
        <v>84948</v>
      </c>
      <c r="BW425" s="6">
        <f t="shared" si="149"/>
        <v>353</v>
      </c>
      <c r="BX425" s="35">
        <f t="shared" si="150"/>
        <v>3961</v>
      </c>
      <c r="BY425" s="32">
        <f t="shared" si="151"/>
        <v>4.8909084174003192E-2</v>
      </c>
    </row>
    <row r="426" spans="37:77">
      <c r="AK426" s="31">
        <v>28521</v>
      </c>
      <c r="AL426" s="6">
        <v>160617</v>
      </c>
      <c r="AM426" s="6">
        <f t="shared" si="136"/>
        <v>241</v>
      </c>
      <c r="AN426" s="6">
        <f t="shared" si="137"/>
        <v>2929</v>
      </c>
      <c r="AO426" s="32">
        <f t="shared" si="152"/>
        <v>1.8574653746638914E-2</v>
      </c>
      <c r="AP426" s="32"/>
      <c r="AQ426" s="31">
        <v>28521</v>
      </c>
      <c r="AR426" s="6">
        <v>100873</v>
      </c>
      <c r="AS426" s="6">
        <f t="shared" si="139"/>
        <v>382</v>
      </c>
      <c r="AT426" s="6">
        <f t="shared" si="140"/>
        <v>3665</v>
      </c>
      <c r="AU426" s="32">
        <f t="shared" si="153"/>
        <v>3.7702658217430685E-2</v>
      </c>
      <c r="AV426" s="32"/>
      <c r="AW426" s="31">
        <v>28521</v>
      </c>
      <c r="AX426" s="6">
        <v>62.8</v>
      </c>
      <c r="AY426" s="46">
        <f t="shared" si="135"/>
        <v>0.62803439237440617</v>
      </c>
      <c r="AZ426" s="34"/>
      <c r="BA426" s="31">
        <v>28521</v>
      </c>
      <c r="BB426" s="35">
        <v>94384</v>
      </c>
      <c r="BC426" s="15">
        <f t="shared" si="142"/>
        <v>279</v>
      </c>
      <c r="BD426" s="36">
        <f t="shared" si="143"/>
        <v>4456</v>
      </c>
      <c r="BE426" s="32">
        <f t="shared" si="144"/>
        <v>4.9550751712481134E-2</v>
      </c>
      <c r="BF426" s="72">
        <f t="shared" si="145"/>
        <v>3.9237618419169618E-2</v>
      </c>
      <c r="BG426" s="32"/>
      <c r="BH426" s="31">
        <v>28521</v>
      </c>
      <c r="BI426" s="35">
        <v>6489</v>
      </c>
      <c r="BJ426" s="35">
        <f t="shared" si="146"/>
        <v>103</v>
      </c>
      <c r="BK426" s="35">
        <f t="shared" si="147"/>
        <v>-791</v>
      </c>
      <c r="BL426" s="32">
        <f t="shared" si="148"/>
        <v>-0.1086538461538461</v>
      </c>
      <c r="BM426" s="32"/>
      <c r="BN426" s="31">
        <v>28521</v>
      </c>
      <c r="BO426" s="38">
        <v>6.4</v>
      </c>
      <c r="BP426" s="38"/>
      <c r="BU426" s="31">
        <v>28521</v>
      </c>
      <c r="BV426" s="6">
        <v>84595</v>
      </c>
      <c r="BW426" s="6">
        <f t="shared" si="149"/>
        <v>187</v>
      </c>
      <c r="BX426" s="35">
        <f t="shared" si="150"/>
        <v>3903</v>
      </c>
      <c r="BY426" s="32">
        <f t="shared" si="151"/>
        <v>4.8369107222525187E-2</v>
      </c>
    </row>
    <row r="427" spans="37:77">
      <c r="AK427" s="31">
        <v>28490</v>
      </c>
      <c r="AL427" s="6">
        <v>160376</v>
      </c>
      <c r="AM427" s="6">
        <f t="shared" si="136"/>
        <v>247</v>
      </c>
      <c r="AN427" s="6">
        <f t="shared" si="137"/>
        <v>2938</v>
      </c>
      <c r="AO427" s="32">
        <f t="shared" si="152"/>
        <v>1.8661314295151055E-2</v>
      </c>
      <c r="AP427" s="32"/>
      <c r="AQ427" s="31">
        <v>28490</v>
      </c>
      <c r="AR427" s="6">
        <v>100491</v>
      </c>
      <c r="AS427" s="6">
        <f t="shared" si="139"/>
        <v>-85</v>
      </c>
      <c r="AT427" s="6">
        <f t="shared" si="140"/>
        <v>3143</v>
      </c>
      <c r="AU427" s="32">
        <f t="shared" si="153"/>
        <v>3.2286230841927832E-2</v>
      </c>
      <c r="AV427" s="32"/>
      <c r="AW427" s="31">
        <v>28490</v>
      </c>
      <c r="AX427" s="6">
        <v>62.7</v>
      </c>
      <c r="AY427" s="46">
        <f t="shared" si="135"/>
        <v>0.62659624881528408</v>
      </c>
      <c r="AZ427" s="34"/>
      <c r="BA427" s="31">
        <v>28490</v>
      </c>
      <c r="BB427" s="35">
        <v>94105</v>
      </c>
      <c r="BC427" s="15">
        <f t="shared" si="142"/>
        <v>344</v>
      </c>
      <c r="BD427" s="36">
        <f t="shared" si="143"/>
        <v>4302</v>
      </c>
      <c r="BE427" s="32">
        <f t="shared" si="144"/>
        <v>4.790485841230252E-2</v>
      </c>
      <c r="BF427" s="72">
        <f t="shared" si="145"/>
        <v>4.2056623517580327E-2</v>
      </c>
      <c r="BG427" s="32"/>
      <c r="BH427" s="31">
        <v>28490</v>
      </c>
      <c r="BI427" s="35">
        <v>6386</v>
      </c>
      <c r="BJ427" s="35">
        <f t="shared" si="146"/>
        <v>-429</v>
      </c>
      <c r="BK427" s="35">
        <f t="shared" si="147"/>
        <v>-1159</v>
      </c>
      <c r="BL427" s="32">
        <f t="shared" si="148"/>
        <v>-0.15361166335321408</v>
      </c>
      <c r="BM427" s="32"/>
      <c r="BN427" s="31">
        <v>28490</v>
      </c>
      <c r="BO427" s="38">
        <v>6.4</v>
      </c>
      <c r="BP427" s="38"/>
      <c r="BU427" s="31">
        <v>28490</v>
      </c>
      <c r="BV427" s="6">
        <v>84408</v>
      </c>
      <c r="BW427" s="6">
        <f t="shared" si="149"/>
        <v>235</v>
      </c>
      <c r="BX427" s="35">
        <f t="shared" si="150"/>
        <v>3960</v>
      </c>
      <c r="BY427" s="32">
        <f t="shared" si="151"/>
        <v>4.9224343675417614E-2</v>
      </c>
    </row>
    <row r="428" spans="37:77">
      <c r="AK428" s="31">
        <v>28459</v>
      </c>
      <c r="AL428" s="6">
        <v>160129</v>
      </c>
      <c r="AM428" s="6">
        <f t="shared" si="136"/>
        <v>214</v>
      </c>
      <c r="AN428" s="6">
        <f t="shared" si="137"/>
        <v>2894</v>
      </c>
      <c r="AO428" s="32">
        <f t="shared" si="152"/>
        <v>1.8405571278659272E-2</v>
      </c>
      <c r="AP428" s="32"/>
      <c r="AQ428" s="31">
        <v>28459</v>
      </c>
      <c r="AR428" s="6">
        <v>100576</v>
      </c>
      <c r="AS428" s="6">
        <f t="shared" si="139"/>
        <v>761</v>
      </c>
      <c r="AT428" s="6">
        <f t="shared" si="140"/>
        <v>3322</v>
      </c>
      <c r="AU428" s="32">
        <f t="shared" si="153"/>
        <v>3.4157978078022566E-2</v>
      </c>
      <c r="AV428" s="32"/>
      <c r="AW428" s="31">
        <v>28459</v>
      </c>
      <c r="AX428" s="6">
        <v>62.8</v>
      </c>
      <c r="AY428" s="46">
        <f t="shared" si="135"/>
        <v>0.62809359953537458</v>
      </c>
      <c r="AZ428" s="34"/>
      <c r="BA428" s="31">
        <v>28459</v>
      </c>
      <c r="BB428" s="35">
        <v>93761</v>
      </c>
      <c r="BC428" s="15">
        <f t="shared" si="142"/>
        <v>709</v>
      </c>
      <c r="BD428" s="36">
        <f t="shared" si="143"/>
        <v>4127</v>
      </c>
      <c r="BE428" s="32">
        <f t="shared" si="144"/>
        <v>4.6042796260347574E-2</v>
      </c>
      <c r="BF428" s="72">
        <f t="shared" si="145"/>
        <v>4.1400689330321816E-2</v>
      </c>
      <c r="BG428" s="32"/>
      <c r="BH428" s="31">
        <v>28459</v>
      </c>
      <c r="BI428" s="35">
        <v>6815</v>
      </c>
      <c r="BJ428" s="35">
        <f t="shared" si="146"/>
        <v>52</v>
      </c>
      <c r="BK428" s="35">
        <f t="shared" si="147"/>
        <v>-805</v>
      </c>
      <c r="BL428" s="32">
        <f t="shared" si="148"/>
        <v>-0.10564304461942253</v>
      </c>
      <c r="BM428" s="32"/>
      <c r="BN428" s="31">
        <v>28459</v>
      </c>
      <c r="BO428" s="38">
        <v>6.8</v>
      </c>
      <c r="BP428" s="38"/>
      <c r="BU428" s="31">
        <v>28459</v>
      </c>
      <c r="BV428" s="6">
        <v>84173</v>
      </c>
      <c r="BW428" s="6">
        <f t="shared" si="149"/>
        <v>379</v>
      </c>
      <c r="BX428" s="35">
        <f t="shared" si="150"/>
        <v>3936</v>
      </c>
      <c r="BY428" s="32">
        <f t="shared" si="151"/>
        <v>4.905467552376086E-2</v>
      </c>
    </row>
    <row r="429" spans="37:77">
      <c r="AK429" s="31">
        <v>28429</v>
      </c>
      <c r="AL429" s="6">
        <v>159915</v>
      </c>
      <c r="AM429" s="6">
        <f t="shared" si="136"/>
        <v>241</v>
      </c>
      <c r="AN429" s="6">
        <f t="shared" si="137"/>
        <v>2922</v>
      </c>
      <c r="AO429" s="32">
        <f t="shared" si="152"/>
        <v>1.8612294815692376E-2</v>
      </c>
      <c r="AP429" s="32"/>
      <c r="AQ429" s="31">
        <v>28429</v>
      </c>
      <c r="AR429" s="6">
        <v>99815</v>
      </c>
      <c r="AS429" s="6">
        <f t="shared" si="139"/>
        <v>362</v>
      </c>
      <c r="AT429" s="6">
        <f t="shared" si="140"/>
        <v>3111</v>
      </c>
      <c r="AU429" s="32">
        <f t="shared" si="153"/>
        <v>3.2170334215751106E-2</v>
      </c>
      <c r="AV429" s="32"/>
      <c r="AW429" s="31">
        <v>28429</v>
      </c>
      <c r="AX429" s="6">
        <v>62.4</v>
      </c>
      <c r="AY429" s="46">
        <f t="shared" si="135"/>
        <v>0.62417534315104894</v>
      </c>
      <c r="AZ429" s="34"/>
      <c r="BA429" s="31">
        <v>28429</v>
      </c>
      <c r="BB429" s="35">
        <v>93052</v>
      </c>
      <c r="BC429" s="15">
        <f t="shared" si="142"/>
        <v>350</v>
      </c>
      <c r="BD429" s="36">
        <f t="shared" si="143"/>
        <v>3778</v>
      </c>
      <c r="BE429" s="32">
        <f t="shared" si="144"/>
        <v>4.231915227277816E-2</v>
      </c>
      <c r="BF429" s="72">
        <f t="shared" si="145"/>
        <v>3.797096898112684E-2</v>
      </c>
      <c r="BG429" s="32"/>
      <c r="BH429" s="31">
        <v>28429</v>
      </c>
      <c r="BI429" s="35">
        <v>6763</v>
      </c>
      <c r="BJ429" s="35">
        <f t="shared" si="146"/>
        <v>12</v>
      </c>
      <c r="BK429" s="35">
        <f t="shared" si="147"/>
        <v>-667</v>
      </c>
      <c r="BL429" s="32">
        <f t="shared" si="148"/>
        <v>-8.9771197846567952E-2</v>
      </c>
      <c r="BM429" s="32"/>
      <c r="BN429" s="31">
        <v>28429</v>
      </c>
      <c r="BO429" s="38">
        <v>6.8</v>
      </c>
      <c r="BP429" s="38"/>
      <c r="BU429" s="31">
        <v>28429</v>
      </c>
      <c r="BV429" s="6">
        <v>83794</v>
      </c>
      <c r="BW429" s="6">
        <f t="shared" si="149"/>
        <v>262</v>
      </c>
      <c r="BX429" s="35">
        <f t="shared" si="150"/>
        <v>3889</v>
      </c>
      <c r="BY429" s="32">
        <f t="shared" si="151"/>
        <v>4.8670295976471989E-2</v>
      </c>
    </row>
    <row r="430" spans="37:77">
      <c r="AK430" s="31">
        <v>28398</v>
      </c>
      <c r="AL430" s="6">
        <v>159674</v>
      </c>
      <c r="AM430" s="6">
        <f t="shared" si="136"/>
        <v>244</v>
      </c>
      <c r="AN430" s="6">
        <f t="shared" si="137"/>
        <v>2895</v>
      </c>
      <c r="AO430" s="32">
        <f t="shared" si="152"/>
        <v>1.8465483259875404E-2</v>
      </c>
      <c r="AP430" s="32"/>
      <c r="AQ430" s="31">
        <v>28398</v>
      </c>
      <c r="AR430" s="6">
        <v>99453</v>
      </c>
      <c r="AS430" s="6">
        <f t="shared" si="139"/>
        <v>87</v>
      </c>
      <c r="AT430" s="6">
        <f t="shared" si="140"/>
        <v>2900</v>
      </c>
      <c r="AU430" s="32">
        <f t="shared" si="153"/>
        <v>3.0035317390448846E-2</v>
      </c>
      <c r="AV430" s="32"/>
      <c r="AW430" s="31">
        <v>28398</v>
      </c>
      <c r="AX430" s="6">
        <v>62.3</v>
      </c>
      <c r="AY430" s="46">
        <f t="shared" si="135"/>
        <v>0.62285030750153436</v>
      </c>
      <c r="AZ430" s="34"/>
      <c r="BA430" s="31">
        <v>28398</v>
      </c>
      <c r="BB430" s="35">
        <v>92702</v>
      </c>
      <c r="BC430" s="15">
        <f t="shared" si="142"/>
        <v>261</v>
      </c>
      <c r="BD430" s="36">
        <f t="shared" si="143"/>
        <v>3529</v>
      </c>
      <c r="BE430" s="32">
        <f t="shared" si="144"/>
        <v>3.9574759175983854E-2</v>
      </c>
      <c r="BF430" s="72">
        <f t="shared" si="145"/>
        <v>3.6558552179236647E-2</v>
      </c>
      <c r="BG430" s="32"/>
      <c r="BH430" s="31">
        <v>28398</v>
      </c>
      <c r="BI430" s="35">
        <v>6751</v>
      </c>
      <c r="BJ430" s="35">
        <f t="shared" si="146"/>
        <v>-174</v>
      </c>
      <c r="BK430" s="35">
        <f t="shared" si="147"/>
        <v>-629</v>
      </c>
      <c r="BL430" s="32">
        <f t="shared" si="148"/>
        <v>-8.5230352303523049E-2</v>
      </c>
      <c r="BM430" s="32"/>
      <c r="BN430" s="31">
        <v>28398</v>
      </c>
      <c r="BO430" s="38">
        <v>6.8</v>
      </c>
      <c r="BP430" s="38"/>
      <c r="BU430" s="31">
        <v>28398</v>
      </c>
      <c r="BV430" s="6">
        <v>83532</v>
      </c>
      <c r="BW430" s="6">
        <f t="shared" si="149"/>
        <v>458</v>
      </c>
      <c r="BX430" s="35">
        <f t="shared" si="150"/>
        <v>3640</v>
      </c>
      <c r="BY430" s="32">
        <f t="shared" si="151"/>
        <v>4.5561508035848464E-2</v>
      </c>
    </row>
    <row r="431" spans="37:77">
      <c r="AK431" s="31">
        <v>28368</v>
      </c>
      <c r="AL431" s="6">
        <v>159430</v>
      </c>
      <c r="AM431" s="6">
        <f t="shared" si="136"/>
        <v>245</v>
      </c>
      <c r="AN431" s="6">
        <f t="shared" si="137"/>
        <v>2905</v>
      </c>
      <c r="AO431" s="32">
        <f t="shared" si="152"/>
        <v>1.8559335569397817E-2</v>
      </c>
      <c r="AP431" s="32"/>
      <c r="AQ431" s="31">
        <v>28368</v>
      </c>
      <c r="AR431" s="6">
        <v>99366</v>
      </c>
      <c r="AS431" s="6">
        <f t="shared" si="139"/>
        <v>453</v>
      </c>
      <c r="AT431" s="6">
        <f t="shared" si="140"/>
        <v>2625</v>
      </c>
      <c r="AU431" s="32">
        <f t="shared" si="153"/>
        <v>2.7134307067324004E-2</v>
      </c>
      <c r="AV431" s="32"/>
      <c r="AW431" s="31">
        <v>28368</v>
      </c>
      <c r="AX431" s="6">
        <v>62.3</v>
      </c>
      <c r="AY431" s="46">
        <f t="shared" si="135"/>
        <v>0.62325785611240048</v>
      </c>
      <c r="AZ431" s="34"/>
      <c r="BA431" s="31">
        <v>28368</v>
      </c>
      <c r="BB431" s="35">
        <v>92441</v>
      </c>
      <c r="BC431" s="15">
        <f t="shared" si="142"/>
        <v>357</v>
      </c>
      <c r="BD431" s="36">
        <f t="shared" si="143"/>
        <v>3218</v>
      </c>
      <c r="BE431" s="32">
        <f t="shared" si="144"/>
        <v>3.606693341403E-2</v>
      </c>
      <c r="BF431" s="72">
        <f t="shared" si="145"/>
        <v>3.536421791883404E-2</v>
      </c>
      <c r="BG431" s="32"/>
      <c r="BH431" s="31">
        <v>28368</v>
      </c>
      <c r="BI431" s="35">
        <v>6925</v>
      </c>
      <c r="BJ431" s="35">
        <f t="shared" si="146"/>
        <v>96</v>
      </c>
      <c r="BK431" s="35">
        <f t="shared" si="147"/>
        <v>-593</v>
      </c>
      <c r="BL431" s="32">
        <f t="shared" si="148"/>
        <v>-7.8877361000265989E-2</v>
      </c>
      <c r="BM431" s="32"/>
      <c r="BN431" s="31">
        <v>28368</v>
      </c>
      <c r="BO431" s="38">
        <v>7</v>
      </c>
      <c r="BP431" s="38"/>
      <c r="BU431" s="31">
        <v>28368</v>
      </c>
      <c r="BV431" s="6">
        <v>83074</v>
      </c>
      <c r="BW431" s="6">
        <f t="shared" si="149"/>
        <v>238</v>
      </c>
      <c r="BX431" s="35">
        <f t="shared" si="150"/>
        <v>3370</v>
      </c>
      <c r="BY431" s="32">
        <f t="shared" si="151"/>
        <v>4.2281441332931768E-2</v>
      </c>
    </row>
    <row r="432" spans="37:77">
      <c r="AK432" s="31">
        <v>28337</v>
      </c>
      <c r="AL432" s="6">
        <v>159185</v>
      </c>
      <c r="AM432" s="6">
        <f t="shared" si="136"/>
        <v>257</v>
      </c>
      <c r="AN432" s="6">
        <f t="shared" si="137"/>
        <v>2909</v>
      </c>
      <c r="AO432" s="32">
        <f t="shared" si="152"/>
        <v>1.8614502546776324E-2</v>
      </c>
      <c r="AP432" s="32"/>
      <c r="AQ432" s="31">
        <v>28337</v>
      </c>
      <c r="AR432" s="6">
        <v>98913</v>
      </c>
      <c r="AS432" s="6">
        <f t="shared" si="139"/>
        <v>-180</v>
      </c>
      <c r="AT432" s="6">
        <f t="shared" si="140"/>
        <v>2330</v>
      </c>
      <c r="AU432" s="32">
        <f t="shared" si="153"/>
        <v>2.4124328297940645E-2</v>
      </c>
      <c r="AV432" s="32"/>
      <c r="AW432" s="31">
        <v>28337</v>
      </c>
      <c r="AX432" s="6">
        <v>62.1</v>
      </c>
      <c r="AY432" s="46">
        <f t="shared" si="135"/>
        <v>0.62137136036686869</v>
      </c>
      <c r="AZ432" s="34"/>
      <c r="BA432" s="31">
        <v>28337</v>
      </c>
      <c r="BB432" s="35">
        <v>92084</v>
      </c>
      <c r="BC432" s="15">
        <f t="shared" si="142"/>
        <v>125</v>
      </c>
      <c r="BD432" s="36">
        <f t="shared" si="143"/>
        <v>2991</v>
      </c>
      <c r="BE432" s="32">
        <f t="shared" si="144"/>
        <v>3.3571661073260595E-2</v>
      </c>
      <c r="BF432" s="72">
        <f t="shared" si="145"/>
        <v>3.5407620184335631E-2</v>
      </c>
      <c r="BG432" s="32"/>
      <c r="BH432" s="31">
        <v>28337</v>
      </c>
      <c r="BI432" s="35">
        <v>6829</v>
      </c>
      <c r="BJ432" s="35">
        <f t="shared" si="146"/>
        <v>-305</v>
      </c>
      <c r="BK432" s="35">
        <f t="shared" si="147"/>
        <v>-661</v>
      </c>
      <c r="BL432" s="32">
        <f t="shared" si="148"/>
        <v>-8.8251001335113433E-2</v>
      </c>
      <c r="BM432" s="32"/>
      <c r="BN432" s="31">
        <v>28337</v>
      </c>
      <c r="BO432" s="38">
        <v>6.9</v>
      </c>
      <c r="BP432" s="38"/>
      <c r="BU432" s="31">
        <v>28337</v>
      </c>
      <c r="BV432" s="6">
        <v>82836</v>
      </c>
      <c r="BW432" s="6">
        <f t="shared" si="149"/>
        <v>348</v>
      </c>
      <c r="BX432" s="35">
        <f t="shared" si="150"/>
        <v>3290</v>
      </c>
      <c r="BY432" s="32">
        <f t="shared" si="151"/>
        <v>4.1359716390516166E-2</v>
      </c>
    </row>
    <row r="433" spans="37:77">
      <c r="AK433" s="31">
        <v>28306</v>
      </c>
      <c r="AL433" s="6">
        <v>158928</v>
      </c>
      <c r="AM433" s="6">
        <f t="shared" si="136"/>
        <v>271</v>
      </c>
      <c r="AN433" s="6">
        <f t="shared" si="137"/>
        <v>2902</v>
      </c>
      <c r="AO433" s="32">
        <f t="shared" si="152"/>
        <v>1.8599464191865422E-2</v>
      </c>
      <c r="AP433" s="32"/>
      <c r="AQ433" s="31">
        <v>28306</v>
      </c>
      <c r="AR433" s="6">
        <v>99093</v>
      </c>
      <c r="AS433" s="6">
        <f t="shared" si="139"/>
        <v>428</v>
      </c>
      <c r="AT433" s="6">
        <f t="shared" si="140"/>
        <v>3208</v>
      </c>
      <c r="AU433" s="32">
        <f t="shared" si="153"/>
        <v>3.3456745059185389E-2</v>
      </c>
      <c r="AV433" s="32"/>
      <c r="AW433" s="31">
        <v>28306</v>
      </c>
      <c r="AX433" s="6">
        <v>62.4</v>
      </c>
      <c r="AY433" s="46">
        <f t="shared" si="135"/>
        <v>0.62350875868317723</v>
      </c>
      <c r="AZ433" s="34"/>
      <c r="BA433" s="31">
        <v>28306</v>
      </c>
      <c r="BB433" s="35">
        <v>91959</v>
      </c>
      <c r="BC433" s="15">
        <f t="shared" si="142"/>
        <v>205</v>
      </c>
      <c r="BD433" s="36">
        <f t="shared" si="143"/>
        <v>3396</v>
      </c>
      <c r="BE433" s="32">
        <f t="shared" si="144"/>
        <v>3.8345584499170027E-2</v>
      </c>
      <c r="BF433" s="72">
        <f t="shared" si="145"/>
        <v>3.7964895817038546E-2</v>
      </c>
      <c r="BG433" s="32"/>
      <c r="BH433" s="31">
        <v>28306</v>
      </c>
      <c r="BI433" s="35">
        <v>7134</v>
      </c>
      <c r="BJ433" s="35">
        <f t="shared" si="146"/>
        <v>223</v>
      </c>
      <c r="BK433" s="35">
        <f t="shared" si="147"/>
        <v>-188</v>
      </c>
      <c r="BL433" s="32">
        <f t="shared" si="148"/>
        <v>-2.567604479650365E-2</v>
      </c>
      <c r="BM433" s="32"/>
      <c r="BN433" s="31">
        <v>28306</v>
      </c>
      <c r="BO433" s="38">
        <v>7.2</v>
      </c>
      <c r="BP433" s="38"/>
      <c r="BU433" s="31">
        <v>28306</v>
      </c>
      <c r="BV433" s="6">
        <v>82488</v>
      </c>
      <c r="BW433" s="6">
        <f t="shared" si="149"/>
        <v>399</v>
      </c>
      <c r="BX433" s="35">
        <f t="shared" si="150"/>
        <v>3112</v>
      </c>
      <c r="BY433" s="32">
        <f t="shared" si="151"/>
        <v>3.9205805281193218E-2</v>
      </c>
    </row>
    <row r="434" spans="37:77">
      <c r="AK434" s="31">
        <v>28276</v>
      </c>
      <c r="AL434" s="6">
        <v>158657</v>
      </c>
      <c r="AM434" s="6">
        <f t="shared" si="136"/>
        <v>286</v>
      </c>
      <c r="AN434" s="6">
        <f t="shared" si="137"/>
        <v>2892</v>
      </c>
      <c r="AO434" s="32">
        <f t="shared" si="152"/>
        <v>1.8566430199338679E-2</v>
      </c>
      <c r="AP434" s="32"/>
      <c r="AQ434" s="31">
        <v>28276</v>
      </c>
      <c r="AR434" s="6">
        <v>98665</v>
      </c>
      <c r="AS434" s="6">
        <f t="shared" si="139"/>
        <v>335</v>
      </c>
      <c r="AT434" s="6">
        <f t="shared" si="140"/>
        <v>2818</v>
      </c>
      <c r="AU434" s="32">
        <f t="shared" si="153"/>
        <v>2.9401024549542409E-2</v>
      </c>
      <c r="AV434" s="32"/>
      <c r="AW434" s="31">
        <v>28276</v>
      </c>
      <c r="AX434" s="6">
        <v>62.2</v>
      </c>
      <c r="AY434" s="46">
        <f t="shared" si="135"/>
        <v>0.62187612270495474</v>
      </c>
      <c r="AZ434" s="34"/>
      <c r="BA434" s="31">
        <v>28276</v>
      </c>
      <c r="BB434" s="35">
        <v>91754</v>
      </c>
      <c r="BC434" s="15">
        <f t="shared" si="142"/>
        <v>483</v>
      </c>
      <c r="BD434" s="36">
        <f t="shared" si="143"/>
        <v>2960</v>
      </c>
      <c r="BE434" s="32">
        <f t="shared" si="144"/>
        <v>3.3335585737775064E-2</v>
      </c>
      <c r="BF434" s="72">
        <f t="shared" si="145"/>
        <v>3.6228710821866406E-2</v>
      </c>
      <c r="BG434" s="32"/>
      <c r="BH434" s="31">
        <v>28276</v>
      </c>
      <c r="BI434" s="35">
        <v>6911</v>
      </c>
      <c r="BJ434" s="35">
        <f t="shared" si="146"/>
        <v>-148</v>
      </c>
      <c r="BK434" s="35">
        <f t="shared" si="147"/>
        <v>-142</v>
      </c>
      <c r="BL434" s="32">
        <f t="shared" si="148"/>
        <v>-2.0133276619878071E-2</v>
      </c>
      <c r="BM434" s="32"/>
      <c r="BN434" s="31">
        <v>28276</v>
      </c>
      <c r="BO434" s="38">
        <v>7</v>
      </c>
      <c r="BP434" s="38"/>
      <c r="BU434" s="31">
        <v>28276</v>
      </c>
      <c r="BV434" s="6">
        <v>82089</v>
      </c>
      <c r="BW434" s="6">
        <f t="shared" si="149"/>
        <v>359</v>
      </c>
      <c r="BX434" s="35">
        <f t="shared" si="150"/>
        <v>2778</v>
      </c>
      <c r="BY434" s="32">
        <f t="shared" si="151"/>
        <v>3.5026667171010217E-2</v>
      </c>
    </row>
    <row r="435" spans="37:77">
      <c r="AK435" s="31">
        <v>28245</v>
      </c>
      <c r="AL435" s="6">
        <v>158371</v>
      </c>
      <c r="AM435" s="6">
        <f t="shared" si="136"/>
        <v>240</v>
      </c>
      <c r="AN435" s="6">
        <f t="shared" si="137"/>
        <v>2842</v>
      </c>
      <c r="AO435" s="32">
        <f t="shared" si="152"/>
        <v>1.827311948254029E-2</v>
      </c>
      <c r="AP435" s="32"/>
      <c r="AQ435" s="31">
        <v>28245</v>
      </c>
      <c r="AR435" s="6">
        <v>98330</v>
      </c>
      <c r="AS435" s="6">
        <f t="shared" si="139"/>
        <v>215</v>
      </c>
      <c r="AT435" s="6">
        <f t="shared" si="140"/>
        <v>2584</v>
      </c>
      <c r="AU435" s="32">
        <f t="shared" si="153"/>
        <v>2.6988072608777447E-2</v>
      </c>
      <c r="AV435" s="32"/>
      <c r="AW435" s="31">
        <v>28245</v>
      </c>
      <c r="AX435" s="6">
        <v>62.1</v>
      </c>
      <c r="AY435" s="46">
        <f t="shared" si="135"/>
        <v>0.62088387394156763</v>
      </c>
      <c r="AZ435" s="34"/>
      <c r="BA435" s="31">
        <v>28245</v>
      </c>
      <c r="BB435" s="35">
        <v>91271</v>
      </c>
      <c r="BC435" s="15">
        <f t="shared" si="142"/>
        <v>463</v>
      </c>
      <c r="BD435" s="36">
        <f t="shared" si="143"/>
        <v>2855</v>
      </c>
      <c r="BE435" s="32">
        <f t="shared" si="144"/>
        <v>3.2290535649656116E-2</v>
      </c>
      <c r="BF435" s="72">
        <f t="shared" si="145"/>
        <v>3.5085506588048654E-2</v>
      </c>
      <c r="BG435" s="32"/>
      <c r="BH435" s="31">
        <v>28245</v>
      </c>
      <c r="BI435" s="35">
        <v>7059</v>
      </c>
      <c r="BJ435" s="35">
        <f t="shared" si="146"/>
        <v>-248</v>
      </c>
      <c r="BK435" s="35">
        <f t="shared" si="147"/>
        <v>-271</v>
      </c>
      <c r="BL435" s="32">
        <f t="shared" si="148"/>
        <v>-3.6971350613915432E-2</v>
      </c>
      <c r="BM435" s="32"/>
      <c r="BN435" s="31">
        <v>28245</v>
      </c>
      <c r="BO435" s="38">
        <v>7.2</v>
      </c>
      <c r="BP435" s="38"/>
      <c r="BU435" s="31">
        <v>28245</v>
      </c>
      <c r="BV435" s="6">
        <v>81730</v>
      </c>
      <c r="BW435" s="6">
        <f t="shared" si="149"/>
        <v>339</v>
      </c>
      <c r="BX435" s="35">
        <f t="shared" si="150"/>
        <v>2437</v>
      </c>
      <c r="BY435" s="32">
        <f t="shared" si="151"/>
        <v>3.0734112721173323E-2</v>
      </c>
    </row>
    <row r="436" spans="37:77">
      <c r="AK436" s="31">
        <v>28215</v>
      </c>
      <c r="AL436" s="6">
        <v>158131</v>
      </c>
      <c r="AM436" s="6">
        <f t="shared" si="136"/>
        <v>218</v>
      </c>
      <c r="AN436" s="6">
        <f t="shared" si="137"/>
        <v>2825</v>
      </c>
      <c r="AO436" s="32">
        <f t="shared" si="152"/>
        <v>1.8189896076133527E-2</v>
      </c>
      <c r="AP436" s="32"/>
      <c r="AQ436" s="31">
        <v>28215</v>
      </c>
      <c r="AR436" s="6">
        <v>98115</v>
      </c>
      <c r="AS436" s="6">
        <f t="shared" si="139"/>
        <v>330</v>
      </c>
      <c r="AT436" s="6">
        <f t="shared" si="140"/>
        <v>2900</v>
      </c>
      <c r="AU436" s="32">
        <f t="shared" si="153"/>
        <v>3.0457385916084601E-2</v>
      </c>
      <c r="AV436" s="32"/>
      <c r="AW436" s="31">
        <v>28215</v>
      </c>
      <c r="AX436" s="6">
        <v>62</v>
      </c>
      <c r="AY436" s="46">
        <f t="shared" si="135"/>
        <v>0.62046657518133697</v>
      </c>
      <c r="AZ436" s="34"/>
      <c r="BA436" s="31">
        <v>28215</v>
      </c>
      <c r="BB436" s="35">
        <v>90808</v>
      </c>
      <c r="BC436" s="15">
        <f t="shared" si="142"/>
        <v>466</v>
      </c>
      <c r="BD436" s="36">
        <f t="shared" si="143"/>
        <v>2823</v>
      </c>
      <c r="BE436" s="32">
        <f t="shared" si="144"/>
        <v>3.2085014491106456E-2</v>
      </c>
      <c r="BF436" s="72">
        <f t="shared" si="145"/>
        <v>3.2465200849037368E-2</v>
      </c>
      <c r="BG436" s="32"/>
      <c r="BH436" s="31">
        <v>28215</v>
      </c>
      <c r="BI436" s="35">
        <v>7307</v>
      </c>
      <c r="BJ436" s="35">
        <f t="shared" si="146"/>
        <v>-136</v>
      </c>
      <c r="BK436" s="35">
        <f t="shared" si="147"/>
        <v>77</v>
      </c>
      <c r="BL436" s="32">
        <f t="shared" si="148"/>
        <v>1.0650069156293185E-2</v>
      </c>
      <c r="BM436" s="32"/>
      <c r="BN436" s="31">
        <v>28215</v>
      </c>
      <c r="BO436" s="38">
        <v>7.4</v>
      </c>
      <c r="BP436" s="38"/>
      <c r="BU436" s="31">
        <v>28215</v>
      </c>
      <c r="BV436" s="6">
        <v>81391</v>
      </c>
      <c r="BW436" s="6">
        <f t="shared" si="149"/>
        <v>404</v>
      </c>
      <c r="BX436" s="35">
        <f t="shared" si="150"/>
        <v>2342</v>
      </c>
      <c r="BY436" s="32">
        <f t="shared" si="151"/>
        <v>2.9627193259876838E-2</v>
      </c>
    </row>
    <row r="437" spans="37:77">
      <c r="AK437" s="31">
        <v>28184</v>
      </c>
      <c r="AL437" s="6">
        <v>157913</v>
      </c>
      <c r="AM437" s="6">
        <f t="shared" si="136"/>
        <v>225</v>
      </c>
      <c r="AN437" s="6">
        <f t="shared" si="137"/>
        <v>2847</v>
      </c>
      <c r="AO437" s="32">
        <f t="shared" si="152"/>
        <v>1.8359924161324814E-2</v>
      </c>
      <c r="AP437" s="32"/>
      <c r="AQ437" s="31">
        <v>28184</v>
      </c>
      <c r="AR437" s="6">
        <v>97785</v>
      </c>
      <c r="AS437" s="6">
        <f t="shared" si="139"/>
        <v>577</v>
      </c>
      <c r="AT437" s="6">
        <f t="shared" si="140"/>
        <v>2787</v>
      </c>
      <c r="AU437" s="32">
        <f t="shared" si="153"/>
        <v>2.9337459735994331E-2</v>
      </c>
      <c r="AV437" s="32"/>
      <c r="AW437" s="31">
        <v>28184</v>
      </c>
      <c r="AX437" s="6">
        <v>61.9</v>
      </c>
      <c r="AY437" s="46">
        <f t="shared" si="135"/>
        <v>0.61923337533958567</v>
      </c>
      <c r="AZ437" s="34"/>
      <c r="BA437" s="31">
        <v>28184</v>
      </c>
      <c r="BB437" s="35">
        <v>90342</v>
      </c>
      <c r="BC437" s="15">
        <f t="shared" si="142"/>
        <v>414</v>
      </c>
      <c r="BD437" s="36">
        <f t="shared" si="143"/>
        <v>2670</v>
      </c>
      <c r="BE437" s="32">
        <f t="shared" si="144"/>
        <v>3.0454421023816014E-2</v>
      </c>
      <c r="BF437" s="72">
        <f t="shared" si="145"/>
        <v>2.9396301250389723E-2</v>
      </c>
      <c r="BG437" s="32"/>
      <c r="BH437" s="31">
        <v>28184</v>
      </c>
      <c r="BI437" s="35">
        <v>7443</v>
      </c>
      <c r="BJ437" s="35">
        <f t="shared" si="146"/>
        <v>163</v>
      </c>
      <c r="BK437" s="35">
        <f t="shared" si="147"/>
        <v>117</v>
      </c>
      <c r="BL437" s="32">
        <f t="shared" si="148"/>
        <v>1.5970515970515908E-2</v>
      </c>
      <c r="BM437" s="32"/>
      <c r="BN437" s="31">
        <v>28184</v>
      </c>
      <c r="BO437" s="38">
        <v>7.6</v>
      </c>
      <c r="BP437" s="38"/>
      <c r="BU437" s="31">
        <v>28184</v>
      </c>
      <c r="BV437" s="6">
        <v>80987</v>
      </c>
      <c r="BW437" s="6">
        <f t="shared" si="149"/>
        <v>295</v>
      </c>
      <c r="BX437" s="35">
        <f t="shared" si="150"/>
        <v>2170</v>
      </c>
      <c r="BY437" s="32">
        <f t="shared" si="151"/>
        <v>2.7532131392973502E-2</v>
      </c>
    </row>
    <row r="438" spans="37:77">
      <c r="AK438" s="31">
        <v>28156</v>
      </c>
      <c r="AL438" s="6">
        <v>157688</v>
      </c>
      <c r="AM438" s="6">
        <f t="shared" si="136"/>
        <v>250</v>
      </c>
      <c r="AN438" s="6">
        <f t="shared" si="137"/>
        <v>2835</v>
      </c>
      <c r="AO438" s="32">
        <f t="shared" si="152"/>
        <v>1.8307685353206038E-2</v>
      </c>
      <c r="AP438" s="32"/>
      <c r="AQ438" s="31">
        <v>28156</v>
      </c>
      <c r="AR438" s="6">
        <v>97208</v>
      </c>
      <c r="AS438" s="6">
        <f t="shared" si="139"/>
        <v>-140</v>
      </c>
      <c r="AT438" s="6">
        <f t="shared" si="140"/>
        <v>2274</v>
      </c>
      <c r="AU438" s="32">
        <f t="shared" si="153"/>
        <v>2.395348347272841E-2</v>
      </c>
      <c r="AV438" s="32"/>
      <c r="AW438" s="31">
        <v>28156</v>
      </c>
      <c r="AX438" s="6">
        <v>61.6</v>
      </c>
      <c r="AY438" s="46">
        <f t="shared" si="135"/>
        <v>0.61645781543300693</v>
      </c>
      <c r="AZ438" s="34"/>
      <c r="BA438" s="31">
        <v>28156</v>
      </c>
      <c r="BB438" s="35">
        <v>89928</v>
      </c>
      <c r="BC438" s="15">
        <f t="shared" si="142"/>
        <v>125</v>
      </c>
      <c r="BD438" s="36">
        <f t="shared" si="143"/>
        <v>2528</v>
      </c>
      <c r="BE438" s="32">
        <f t="shared" si="144"/>
        <v>2.8924485125858101E-2</v>
      </c>
      <c r="BF438" s="72">
        <f t="shared" si="145"/>
        <v>2.4815285411563193E-2</v>
      </c>
      <c r="BG438" s="32"/>
      <c r="BH438" s="31">
        <v>28156</v>
      </c>
      <c r="BI438" s="35">
        <v>7280</v>
      </c>
      <c r="BJ438" s="35">
        <f t="shared" si="146"/>
        <v>-265</v>
      </c>
      <c r="BK438" s="35">
        <f t="shared" si="147"/>
        <v>-254</v>
      </c>
      <c r="BL438" s="32">
        <f t="shared" si="148"/>
        <v>-3.3713830634457098E-2</v>
      </c>
      <c r="BM438" s="32"/>
      <c r="BN438" s="31">
        <v>28156</v>
      </c>
      <c r="BO438" s="38">
        <v>7.5</v>
      </c>
      <c r="BP438" s="38"/>
      <c r="BU438" s="31">
        <v>28156</v>
      </c>
      <c r="BV438" s="6">
        <v>80692</v>
      </c>
      <c r="BW438" s="6">
        <f t="shared" si="149"/>
        <v>244</v>
      </c>
      <c r="BX438" s="35">
        <f t="shared" si="150"/>
        <v>2186</v>
      </c>
      <c r="BY438" s="32">
        <f t="shared" si="151"/>
        <v>2.7845005477288298E-2</v>
      </c>
    </row>
    <row r="439" spans="37:77">
      <c r="AK439" s="31">
        <v>28125</v>
      </c>
      <c r="AL439" s="6">
        <v>157438</v>
      </c>
      <c r="AM439" s="6">
        <f t="shared" si="136"/>
        <v>203</v>
      </c>
      <c r="AN439" s="6">
        <f t="shared" si="137"/>
        <v>2849</v>
      </c>
      <c r="AO439" s="32">
        <f t="shared" si="152"/>
        <v>1.8429513096015926E-2</v>
      </c>
      <c r="AP439" s="32"/>
      <c r="AQ439" s="31">
        <v>28125</v>
      </c>
      <c r="AR439" s="6">
        <v>97348</v>
      </c>
      <c r="AS439" s="6">
        <f t="shared" si="139"/>
        <v>94</v>
      </c>
      <c r="AT439" s="6">
        <f t="shared" si="140"/>
        <v>2939</v>
      </c>
      <c r="AU439" s="32">
        <f t="shared" si="153"/>
        <v>3.1130506625427712E-2</v>
      </c>
      <c r="AV439" s="32"/>
      <c r="AW439" s="31">
        <v>28125</v>
      </c>
      <c r="AX439" s="6">
        <v>61.8</v>
      </c>
      <c r="AY439" s="46">
        <f t="shared" si="135"/>
        <v>0.61832594418120146</v>
      </c>
      <c r="AZ439" s="34"/>
      <c r="BA439" s="31">
        <v>28125</v>
      </c>
      <c r="BB439" s="35">
        <v>89803</v>
      </c>
      <c r="BC439" s="15">
        <f t="shared" si="142"/>
        <v>169</v>
      </c>
      <c r="BD439" s="36">
        <f t="shared" si="143"/>
        <v>3138</v>
      </c>
      <c r="BE439" s="32">
        <f t="shared" si="144"/>
        <v>3.6208388622858134E-2</v>
      </c>
      <c r="BF439" s="72">
        <f t="shared" si="145"/>
        <v>2.11282006264365E-2</v>
      </c>
      <c r="BG439" s="32"/>
      <c r="BH439" s="31">
        <v>28125</v>
      </c>
      <c r="BI439" s="35">
        <v>7545</v>
      </c>
      <c r="BJ439" s="35">
        <f t="shared" si="146"/>
        <v>-75</v>
      </c>
      <c r="BK439" s="35">
        <f t="shared" si="147"/>
        <v>-199</v>
      </c>
      <c r="BL439" s="32">
        <f t="shared" si="148"/>
        <v>-2.569731404958675E-2</v>
      </c>
      <c r="BM439" s="32"/>
      <c r="BN439" s="31">
        <v>28125</v>
      </c>
      <c r="BO439" s="38">
        <v>7.8</v>
      </c>
      <c r="BP439" s="38"/>
      <c r="BU439" s="31">
        <v>28125</v>
      </c>
      <c r="BV439" s="6">
        <v>80448</v>
      </c>
      <c r="BW439" s="6">
        <f t="shared" si="149"/>
        <v>211</v>
      </c>
      <c r="BX439" s="35">
        <f t="shared" si="150"/>
        <v>2431</v>
      </c>
      <c r="BY439" s="32">
        <f t="shared" si="151"/>
        <v>3.1159875411769233E-2</v>
      </c>
    </row>
    <row r="440" spans="37:77">
      <c r="AK440" s="31">
        <v>28094</v>
      </c>
      <c r="AL440" s="6">
        <v>157235</v>
      </c>
      <c r="AM440" s="6">
        <f t="shared" si="136"/>
        <v>242</v>
      </c>
      <c r="AN440" s="6">
        <f t="shared" si="137"/>
        <v>2897</v>
      </c>
      <c r="AO440" s="32">
        <f t="shared" si="152"/>
        <v>1.8770490741100598E-2</v>
      </c>
      <c r="AP440" s="32"/>
      <c r="AQ440" s="31">
        <v>28094</v>
      </c>
      <c r="AR440" s="6">
        <v>97254</v>
      </c>
      <c r="AS440" s="6">
        <f t="shared" si="139"/>
        <v>550</v>
      </c>
      <c r="AT440" s="6">
        <f t="shared" si="140"/>
        <v>3004</v>
      </c>
      <c r="AU440" s="32">
        <f t="shared" si="153"/>
        <v>3.1872679045092944E-2</v>
      </c>
      <c r="AV440" s="32"/>
      <c r="AW440" s="31">
        <v>28094</v>
      </c>
      <c r="AX440" s="6">
        <v>61.9</v>
      </c>
      <c r="AY440" s="46">
        <f t="shared" si="135"/>
        <v>0.61852640951442106</v>
      </c>
      <c r="AZ440" s="34"/>
      <c r="BA440" s="31">
        <v>28094</v>
      </c>
      <c r="BB440" s="35">
        <v>89634</v>
      </c>
      <c r="BC440" s="15">
        <f t="shared" si="142"/>
        <v>360</v>
      </c>
      <c r="BD440" s="36">
        <f t="shared" si="143"/>
        <v>3178</v>
      </c>
      <c r="BE440" s="32">
        <f t="shared" si="144"/>
        <v>3.6758582400296058E-2</v>
      </c>
      <c r="BF440" s="72">
        <f t="shared" si="145"/>
        <v>1.7398061546233523E-2</v>
      </c>
      <c r="BG440" s="32"/>
      <c r="BH440" s="31">
        <v>28094</v>
      </c>
      <c r="BI440" s="35">
        <v>7620</v>
      </c>
      <c r="BJ440" s="35">
        <f t="shared" si="146"/>
        <v>190</v>
      </c>
      <c r="BK440" s="35">
        <f t="shared" si="147"/>
        <v>-174</v>
      </c>
      <c r="BL440" s="32">
        <f t="shared" si="148"/>
        <v>-2.2324865280985429E-2</v>
      </c>
      <c r="BM440" s="32"/>
      <c r="BN440" s="31">
        <v>28094</v>
      </c>
      <c r="BO440" s="38">
        <v>7.8</v>
      </c>
      <c r="BP440" s="38"/>
      <c r="BU440" s="31">
        <v>28094</v>
      </c>
      <c r="BV440" s="6">
        <v>80237</v>
      </c>
      <c r="BW440" s="6">
        <f t="shared" si="149"/>
        <v>332</v>
      </c>
      <c r="BX440" s="35">
        <f t="shared" si="150"/>
        <v>2558</v>
      </c>
      <c r="BY440" s="32">
        <f t="shared" si="151"/>
        <v>3.293039302771672E-2</v>
      </c>
    </row>
    <row r="441" spans="37:77">
      <c r="AK441" s="31">
        <v>28064</v>
      </c>
      <c r="AL441" s="6">
        <v>156993</v>
      </c>
      <c r="AM441" s="6">
        <f t="shared" si="136"/>
        <v>214</v>
      </c>
      <c r="AN441" s="6">
        <f t="shared" si="137"/>
        <v>2911</v>
      </c>
      <c r="AO441" s="32">
        <f t="shared" si="152"/>
        <v>1.8892537739645165E-2</v>
      </c>
      <c r="AP441" s="32"/>
      <c r="AQ441" s="31">
        <v>28064</v>
      </c>
      <c r="AR441" s="6">
        <v>96704</v>
      </c>
      <c r="AS441" s="6">
        <f t="shared" si="139"/>
        <v>151</v>
      </c>
      <c r="AT441" s="6">
        <f t="shared" si="140"/>
        <v>2437</v>
      </c>
      <c r="AU441" s="32">
        <f t="shared" si="153"/>
        <v>2.5852100947309165E-2</v>
      </c>
      <c r="AV441" s="32"/>
      <c r="AW441" s="31">
        <v>28064</v>
      </c>
      <c r="AX441" s="6">
        <v>61.6</v>
      </c>
      <c r="AY441" s="46">
        <f t="shared" si="135"/>
        <v>0.61597650850674868</v>
      </c>
      <c r="AZ441" s="34"/>
      <c r="BA441" s="31">
        <v>28064</v>
      </c>
      <c r="BB441" s="35">
        <v>89274</v>
      </c>
      <c r="BC441" s="15">
        <f t="shared" si="142"/>
        <v>101</v>
      </c>
      <c r="BD441" s="36">
        <f t="shared" si="143"/>
        <v>2904</v>
      </c>
      <c r="BE441" s="32">
        <f t="shared" si="144"/>
        <v>3.3622785689475521E-2</v>
      </c>
      <c r="BF441" s="72">
        <f t="shared" si="145"/>
        <v>1.3219232375745293E-2</v>
      </c>
      <c r="BG441" s="32"/>
      <c r="BH441" s="31">
        <v>28064</v>
      </c>
      <c r="BI441" s="35">
        <v>7430</v>
      </c>
      <c r="BJ441" s="35">
        <f t="shared" si="146"/>
        <v>50</v>
      </c>
      <c r="BK441" s="35">
        <f t="shared" si="147"/>
        <v>-467</v>
      </c>
      <c r="BL441" s="32">
        <f t="shared" si="148"/>
        <v>-5.9136380904140862E-2</v>
      </c>
      <c r="BM441" s="32"/>
      <c r="BN441" s="31">
        <v>28064</v>
      </c>
      <c r="BO441" s="38">
        <v>7.7</v>
      </c>
      <c r="BP441" s="38"/>
      <c r="BU441" s="31">
        <v>28064</v>
      </c>
      <c r="BV441" s="6">
        <v>79905</v>
      </c>
      <c r="BW441" s="6">
        <f t="shared" si="149"/>
        <v>13</v>
      </c>
      <c r="BX441" s="35">
        <f t="shared" si="150"/>
        <v>2370</v>
      </c>
      <c r="BY441" s="32">
        <f t="shared" si="151"/>
        <v>3.0566840781582449E-2</v>
      </c>
    </row>
    <row r="442" spans="37:77">
      <c r="AK442" s="31">
        <v>28033</v>
      </c>
      <c r="AL442" s="6">
        <v>156779</v>
      </c>
      <c r="AM442" s="6">
        <f t="shared" si="136"/>
        <v>254</v>
      </c>
      <c r="AN442" s="6">
        <f t="shared" si="137"/>
        <v>2931</v>
      </c>
      <c r="AO442" s="32">
        <f t="shared" si="152"/>
        <v>1.9051271384743274E-2</v>
      </c>
      <c r="AP442" s="32"/>
      <c r="AQ442" s="31">
        <v>28033</v>
      </c>
      <c r="AR442" s="6">
        <v>96553</v>
      </c>
      <c r="AS442" s="6">
        <f t="shared" si="139"/>
        <v>-188</v>
      </c>
      <c r="AT442" s="6">
        <f t="shared" si="140"/>
        <v>2351</v>
      </c>
      <c r="AU442" s="32">
        <f t="shared" si="153"/>
        <v>2.4957007282223387E-2</v>
      </c>
      <c r="AV442" s="32"/>
      <c r="AW442" s="31">
        <v>28033</v>
      </c>
      <c r="AX442" s="6">
        <v>61.6</v>
      </c>
      <c r="AY442" s="46">
        <f t="shared" si="135"/>
        <v>0.61585416414188121</v>
      </c>
      <c r="AZ442" s="34"/>
      <c r="BA442" s="31">
        <v>28033</v>
      </c>
      <c r="BB442" s="35">
        <v>89173</v>
      </c>
      <c r="BC442" s="15">
        <f t="shared" si="142"/>
        <v>-50</v>
      </c>
      <c r="BD442" s="36">
        <f t="shared" si="143"/>
        <v>2894</v>
      </c>
      <c r="BE442" s="32">
        <f t="shared" si="144"/>
        <v>3.3542345182489441E-2</v>
      </c>
      <c r="BF442" s="72">
        <f t="shared" si="145"/>
        <v>1.2336990330271247E-2</v>
      </c>
      <c r="BG442" s="32"/>
      <c r="BH442" s="31">
        <v>28033</v>
      </c>
      <c r="BI442" s="35">
        <v>7380</v>
      </c>
      <c r="BJ442" s="35">
        <f t="shared" si="146"/>
        <v>-138</v>
      </c>
      <c r="BK442" s="35">
        <f t="shared" si="147"/>
        <v>-543</v>
      </c>
      <c r="BL442" s="32">
        <f t="shared" si="148"/>
        <v>-6.8534645967436525E-2</v>
      </c>
      <c r="BM442" s="32"/>
      <c r="BN442" s="31">
        <v>28033</v>
      </c>
      <c r="BO442" s="38">
        <v>7.6</v>
      </c>
      <c r="BP442" s="38"/>
      <c r="BU442" s="31">
        <v>28033</v>
      </c>
      <c r="BV442" s="6">
        <v>79892</v>
      </c>
      <c r="BW442" s="6">
        <f t="shared" si="149"/>
        <v>188</v>
      </c>
      <c r="BX442" s="35">
        <f t="shared" si="150"/>
        <v>2660</v>
      </c>
      <c r="BY442" s="32">
        <f t="shared" si="151"/>
        <v>3.4441682204267687E-2</v>
      </c>
    </row>
    <row r="443" spans="37:77">
      <c r="AK443" s="31">
        <v>28003</v>
      </c>
      <c r="AL443" s="6">
        <v>156525</v>
      </c>
      <c r="AM443" s="6">
        <f t="shared" si="136"/>
        <v>249</v>
      </c>
      <c r="AN443" s="6">
        <f t="shared" si="137"/>
        <v>2945</v>
      </c>
      <c r="AO443" s="32">
        <f t="shared" si="152"/>
        <v>1.9175673915874381E-2</v>
      </c>
      <c r="AP443" s="32"/>
      <c r="AQ443" s="31">
        <v>28003</v>
      </c>
      <c r="AR443" s="6">
        <v>96741</v>
      </c>
      <c r="AS443" s="6">
        <f t="shared" si="139"/>
        <v>158</v>
      </c>
      <c r="AT443" s="6">
        <f t="shared" si="140"/>
        <v>2579</v>
      </c>
      <c r="AU443" s="32">
        <f t="shared" si="153"/>
        <v>2.7388967948854148E-2</v>
      </c>
      <c r="AV443" s="32"/>
      <c r="AW443" s="31">
        <v>28003</v>
      </c>
      <c r="AX443" s="6">
        <v>61.8</v>
      </c>
      <c r="AY443" s="46">
        <f t="shared" si="135"/>
        <v>0.61805462386200283</v>
      </c>
      <c r="AZ443" s="34"/>
      <c r="BA443" s="31">
        <v>28003</v>
      </c>
      <c r="BB443" s="35">
        <v>89223</v>
      </c>
      <c r="BC443" s="15">
        <f t="shared" si="142"/>
        <v>130</v>
      </c>
      <c r="BD443" s="36">
        <f t="shared" si="143"/>
        <v>2989</v>
      </c>
      <c r="BE443" s="32">
        <f t="shared" si="144"/>
        <v>3.466150242363808E-2</v>
      </c>
      <c r="BF443" s="72">
        <f t="shared" si="145"/>
        <v>1.2717770525444261E-2</v>
      </c>
      <c r="BG443" s="32"/>
      <c r="BH443" s="31">
        <v>28003</v>
      </c>
      <c r="BI443" s="35">
        <v>7518</v>
      </c>
      <c r="BJ443" s="35">
        <f t="shared" si="146"/>
        <v>28</v>
      </c>
      <c r="BK443" s="35">
        <f t="shared" si="147"/>
        <v>-410</v>
      </c>
      <c r="BL443" s="32">
        <f t="shared" si="148"/>
        <v>-5.1715438950554971E-2</v>
      </c>
      <c r="BM443" s="32"/>
      <c r="BN443" s="31">
        <v>28003</v>
      </c>
      <c r="BO443" s="38">
        <v>7.8</v>
      </c>
      <c r="BP443" s="38"/>
      <c r="BU443" s="31">
        <v>28003</v>
      </c>
      <c r="BV443" s="6">
        <v>79704</v>
      </c>
      <c r="BW443" s="6">
        <f t="shared" si="149"/>
        <v>158</v>
      </c>
      <c r="BX443" s="35">
        <f t="shared" si="150"/>
        <v>2550</v>
      </c>
      <c r="BY443" s="32">
        <f t="shared" si="151"/>
        <v>3.3050781553775499E-2</v>
      </c>
    </row>
    <row r="444" spans="37:77">
      <c r="AK444" s="31">
        <v>27972</v>
      </c>
      <c r="AL444" s="6">
        <v>156276</v>
      </c>
      <c r="AM444" s="6">
        <f t="shared" si="136"/>
        <v>250</v>
      </c>
      <c r="AN444" s="6">
        <f t="shared" si="137"/>
        <v>2967</v>
      </c>
      <c r="AO444" s="32">
        <f t="shared" si="152"/>
        <v>1.9353071248263243E-2</v>
      </c>
      <c r="AP444" s="32"/>
      <c r="AQ444" s="31">
        <v>27972</v>
      </c>
      <c r="AR444" s="6">
        <v>96583</v>
      </c>
      <c r="AS444" s="6">
        <f t="shared" si="139"/>
        <v>698</v>
      </c>
      <c r="AT444" s="6">
        <f t="shared" si="140"/>
        <v>2562</v>
      </c>
      <c r="AU444" s="32">
        <f t="shared" si="153"/>
        <v>2.7249231554652642E-2</v>
      </c>
      <c r="AV444" s="32"/>
      <c r="AW444" s="31">
        <v>27972</v>
      </c>
      <c r="AX444" s="6">
        <v>61.8</v>
      </c>
      <c r="AY444" s="46">
        <f t="shared" si="135"/>
        <v>0.61802836008088258</v>
      </c>
      <c r="AZ444" s="34"/>
      <c r="BA444" s="31">
        <v>27972</v>
      </c>
      <c r="BB444" s="35">
        <v>89093</v>
      </c>
      <c r="BC444" s="15">
        <f t="shared" si="142"/>
        <v>530</v>
      </c>
      <c r="BD444" s="36">
        <f t="shared" si="143"/>
        <v>3199</v>
      </c>
      <c r="BE444" s="32">
        <f t="shared" si="144"/>
        <v>3.7243579295410667E-2</v>
      </c>
      <c r="BF444" s="72">
        <f t="shared" si="145"/>
        <v>1.1421477538558933E-2</v>
      </c>
      <c r="BG444" s="32"/>
      <c r="BH444" s="31">
        <v>27972</v>
      </c>
      <c r="BI444" s="35">
        <v>7490</v>
      </c>
      <c r="BJ444" s="35">
        <f t="shared" si="146"/>
        <v>168</v>
      </c>
      <c r="BK444" s="35">
        <f t="shared" si="147"/>
        <v>-637</v>
      </c>
      <c r="BL444" s="32">
        <f t="shared" si="148"/>
        <v>-7.8380706287683011E-2</v>
      </c>
      <c r="BM444" s="32"/>
      <c r="BN444" s="31">
        <v>27972</v>
      </c>
      <c r="BO444" s="38">
        <v>7.8</v>
      </c>
      <c r="BP444" s="38"/>
      <c r="BU444" s="31">
        <v>27972</v>
      </c>
      <c r="BV444" s="6">
        <v>79546</v>
      </c>
      <c r="BW444" s="6">
        <f t="shared" si="149"/>
        <v>170</v>
      </c>
      <c r="BX444" s="35">
        <f t="shared" si="150"/>
        <v>2778</v>
      </c>
      <c r="BY444" s="32">
        <f t="shared" si="151"/>
        <v>3.6186952897040436E-2</v>
      </c>
    </row>
    <row r="445" spans="37:77">
      <c r="AK445" s="31">
        <v>27941</v>
      </c>
      <c r="AL445" s="6">
        <v>156026</v>
      </c>
      <c r="AM445" s="6">
        <f t="shared" si="136"/>
        <v>261</v>
      </c>
      <c r="AN445" s="6">
        <f t="shared" si="137"/>
        <v>3050</v>
      </c>
      <c r="AO445" s="32">
        <f t="shared" si="152"/>
        <v>1.9937768015897861E-2</v>
      </c>
      <c r="AP445" s="32"/>
      <c r="AQ445" s="31">
        <v>27941</v>
      </c>
      <c r="AR445" s="6">
        <v>95885</v>
      </c>
      <c r="AS445" s="6">
        <f t="shared" si="139"/>
        <v>38</v>
      </c>
      <c r="AT445" s="6">
        <f t="shared" si="140"/>
        <v>2310</v>
      </c>
      <c r="AU445" s="32">
        <f t="shared" si="153"/>
        <v>2.468608068394329E-2</v>
      </c>
      <c r="AV445" s="32"/>
      <c r="AW445" s="31">
        <v>27941</v>
      </c>
      <c r="AX445" s="6">
        <v>61.5</v>
      </c>
      <c r="AY445" s="46">
        <f t="shared" si="135"/>
        <v>0.61454501172881448</v>
      </c>
      <c r="AZ445" s="34"/>
      <c r="BA445" s="31">
        <v>27941</v>
      </c>
      <c r="BB445" s="35">
        <v>88563</v>
      </c>
      <c r="BC445" s="15">
        <f t="shared" si="142"/>
        <v>-231</v>
      </c>
      <c r="BD445" s="36">
        <f t="shared" si="143"/>
        <v>3208</v>
      </c>
      <c r="BE445" s="32">
        <f t="shared" si="144"/>
        <v>3.7584207134907066E-2</v>
      </c>
      <c r="BF445" s="72">
        <f t="shared" si="145"/>
        <v>9.6709754460838626E-3</v>
      </c>
      <c r="BG445" s="32"/>
      <c r="BH445" s="31">
        <v>27941</v>
      </c>
      <c r="BI445" s="35">
        <v>7322</v>
      </c>
      <c r="BJ445" s="35">
        <f t="shared" si="146"/>
        <v>269</v>
      </c>
      <c r="BK445" s="35">
        <f t="shared" si="147"/>
        <v>-898</v>
      </c>
      <c r="BL445" s="32">
        <f t="shared" si="148"/>
        <v>-0.10924574209245741</v>
      </c>
      <c r="BM445" s="32"/>
      <c r="BN445" s="31">
        <v>27941</v>
      </c>
      <c r="BO445" s="38">
        <v>7.6</v>
      </c>
      <c r="BP445" s="38"/>
      <c r="BU445" s="31">
        <v>27941</v>
      </c>
      <c r="BV445" s="6">
        <v>79376</v>
      </c>
      <c r="BW445" s="6">
        <f t="shared" si="149"/>
        <v>65</v>
      </c>
      <c r="BX445" s="35">
        <f t="shared" si="150"/>
        <v>2857</v>
      </c>
      <c r="BY445" s="32">
        <f t="shared" si="151"/>
        <v>3.7337131954155112E-2</v>
      </c>
    </row>
    <row r="446" spans="37:77">
      <c r="AK446" s="31">
        <v>27911</v>
      </c>
      <c r="AL446" s="6">
        <v>155765</v>
      </c>
      <c r="AM446" s="6">
        <f t="shared" si="136"/>
        <v>236</v>
      </c>
      <c r="AN446" s="6">
        <f t="shared" si="137"/>
        <v>3061</v>
      </c>
      <c r="AO446" s="32">
        <f t="shared" si="152"/>
        <v>2.0045316429170068E-2</v>
      </c>
      <c r="AP446" s="32"/>
      <c r="AQ446" s="31">
        <v>27911</v>
      </c>
      <c r="AR446" s="6">
        <v>95847</v>
      </c>
      <c r="AS446" s="6">
        <f t="shared" si="139"/>
        <v>101</v>
      </c>
      <c r="AT446" s="6">
        <f t="shared" si="140"/>
        <v>1963</v>
      </c>
      <c r="AU446" s="32">
        <f t="shared" si="153"/>
        <v>2.0908781048954106E-2</v>
      </c>
      <c r="AV446" s="32"/>
      <c r="AW446" s="31">
        <v>27911</v>
      </c>
      <c r="AX446" s="6">
        <v>61.5</v>
      </c>
      <c r="AY446" s="46">
        <f t="shared" si="135"/>
        <v>0.61533078676210962</v>
      </c>
      <c r="AZ446" s="34"/>
      <c r="BA446" s="31">
        <v>27911</v>
      </c>
      <c r="BB446" s="35">
        <v>88794</v>
      </c>
      <c r="BC446" s="15">
        <f t="shared" si="142"/>
        <v>378</v>
      </c>
      <c r="BD446" s="36">
        <f t="shared" si="143"/>
        <v>3343</v>
      </c>
      <c r="BE446" s="32">
        <f t="shared" si="144"/>
        <v>3.9121835905957747E-2</v>
      </c>
      <c r="BF446" s="72">
        <f t="shared" si="145"/>
        <v>1.1274674268362539E-2</v>
      </c>
      <c r="BG446" s="32"/>
      <c r="BH446" s="31">
        <v>27911</v>
      </c>
      <c r="BI446" s="35">
        <v>7053</v>
      </c>
      <c r="BJ446" s="35">
        <f t="shared" si="146"/>
        <v>-277</v>
      </c>
      <c r="BK446" s="35">
        <f t="shared" si="147"/>
        <v>-1380</v>
      </c>
      <c r="BL446" s="32">
        <f t="shared" si="148"/>
        <v>-0.16364283173247951</v>
      </c>
      <c r="BM446" s="32"/>
      <c r="BN446" s="31">
        <v>27911</v>
      </c>
      <c r="BO446" s="38">
        <v>7.4</v>
      </c>
      <c r="BP446" s="38"/>
      <c r="BU446" s="31">
        <v>27911</v>
      </c>
      <c r="BV446" s="6">
        <v>79311</v>
      </c>
      <c r="BW446" s="6">
        <f t="shared" si="149"/>
        <v>18</v>
      </c>
      <c r="BX446" s="35">
        <f t="shared" si="150"/>
        <v>2688</v>
      </c>
      <c r="BY446" s="32">
        <f t="shared" si="151"/>
        <v>3.5080850397400276E-2</v>
      </c>
    </row>
    <row r="447" spans="37:77">
      <c r="AK447" s="31">
        <v>27880</v>
      </c>
      <c r="AL447" s="6">
        <v>155529</v>
      </c>
      <c r="AM447" s="6">
        <f t="shared" si="136"/>
        <v>223</v>
      </c>
      <c r="AN447" s="6">
        <f t="shared" si="137"/>
        <v>3086</v>
      </c>
      <c r="AO447" s="32">
        <f t="shared" si="152"/>
        <v>2.0243632046076154E-2</v>
      </c>
      <c r="AP447" s="32"/>
      <c r="AQ447" s="31">
        <v>27880</v>
      </c>
      <c r="AR447" s="6">
        <v>95746</v>
      </c>
      <c r="AS447" s="6">
        <f t="shared" si="139"/>
        <v>531</v>
      </c>
      <c r="AT447" s="6">
        <f t="shared" si="140"/>
        <v>2347</v>
      </c>
      <c r="AU447" s="32">
        <f t="shared" si="153"/>
        <v>2.5128748701806147E-2</v>
      </c>
      <c r="AV447" s="32"/>
      <c r="AW447" s="31">
        <v>27880</v>
      </c>
      <c r="AX447" s="6">
        <v>61.6</v>
      </c>
      <c r="AY447" s="46">
        <f t="shared" si="135"/>
        <v>0.61561509429109684</v>
      </c>
      <c r="AZ447" s="34"/>
      <c r="BA447" s="31">
        <v>27880</v>
      </c>
      <c r="BB447" s="35">
        <v>88416</v>
      </c>
      <c r="BC447" s="15">
        <f t="shared" si="142"/>
        <v>431</v>
      </c>
      <c r="BD447" s="36">
        <f t="shared" si="143"/>
        <v>3227</v>
      </c>
      <c r="BE447" s="32">
        <f t="shared" si="144"/>
        <v>3.7880477526441192E-2</v>
      </c>
      <c r="BF447" s="72">
        <f t="shared" si="145"/>
        <v>1.0402007100226929E-2</v>
      </c>
      <c r="BG447" s="32"/>
      <c r="BH447" s="31">
        <v>27880</v>
      </c>
      <c r="BI447" s="35">
        <v>7330</v>
      </c>
      <c r="BJ447" s="35">
        <f t="shared" si="146"/>
        <v>100</v>
      </c>
      <c r="BK447" s="35">
        <f t="shared" si="147"/>
        <v>-880</v>
      </c>
      <c r="BL447" s="32">
        <f t="shared" si="148"/>
        <v>-0.1071863580998782</v>
      </c>
      <c r="BM447" s="32"/>
      <c r="BN447" s="31">
        <v>27880</v>
      </c>
      <c r="BO447" s="38">
        <v>7.7</v>
      </c>
      <c r="BP447" s="38"/>
      <c r="BU447" s="31">
        <v>27880</v>
      </c>
      <c r="BV447" s="6">
        <v>79293</v>
      </c>
      <c r="BW447" s="6">
        <f t="shared" si="149"/>
        <v>244</v>
      </c>
      <c r="BX447" s="35">
        <f t="shared" si="150"/>
        <v>2830</v>
      </c>
      <c r="BY447" s="32">
        <f t="shared" si="151"/>
        <v>3.7011364973909E-2</v>
      </c>
    </row>
    <row r="448" spans="37:77">
      <c r="AK448" s="31">
        <v>27850</v>
      </c>
      <c r="AL448" s="6">
        <v>155306</v>
      </c>
      <c r="AM448" s="6">
        <f t="shared" si="136"/>
        <v>240</v>
      </c>
      <c r="AN448" s="6">
        <f t="shared" si="137"/>
        <v>3089</v>
      </c>
      <c r="AO448" s="32">
        <f t="shared" si="152"/>
        <v>2.0293396926755802E-2</v>
      </c>
      <c r="AP448" s="32"/>
      <c r="AQ448" s="31">
        <v>27850</v>
      </c>
      <c r="AR448" s="6">
        <v>95215</v>
      </c>
      <c r="AS448" s="6">
        <f t="shared" si="139"/>
        <v>217</v>
      </c>
      <c r="AT448" s="6">
        <f t="shared" si="140"/>
        <v>2050</v>
      </c>
      <c r="AU448" s="32">
        <f t="shared" si="153"/>
        <v>2.2003971448505411E-2</v>
      </c>
      <c r="AV448" s="32"/>
      <c r="AW448" s="31">
        <v>27850</v>
      </c>
      <c r="AX448" s="6">
        <v>61.3</v>
      </c>
      <c r="AY448" s="46">
        <f t="shared" si="135"/>
        <v>0.61307998403152486</v>
      </c>
      <c r="AZ448" s="34"/>
      <c r="BA448" s="31">
        <v>27850</v>
      </c>
      <c r="BB448" s="35">
        <v>87985</v>
      </c>
      <c r="BC448" s="15">
        <f t="shared" si="142"/>
        <v>313</v>
      </c>
      <c r="BD448" s="36">
        <f t="shared" si="143"/>
        <v>2798</v>
      </c>
      <c r="BE448" s="32">
        <f t="shared" si="144"/>
        <v>3.284538720696828E-2</v>
      </c>
      <c r="BF448" s="72">
        <f t="shared" si="145"/>
        <v>7.0238292995875029E-3</v>
      </c>
      <c r="BG448" s="32"/>
      <c r="BH448" s="31">
        <v>27850</v>
      </c>
      <c r="BI448" s="35">
        <v>7230</v>
      </c>
      <c r="BJ448" s="35">
        <f t="shared" si="146"/>
        <v>-96</v>
      </c>
      <c r="BK448" s="35">
        <f t="shared" si="147"/>
        <v>-748</v>
      </c>
      <c r="BL448" s="32">
        <f t="shared" si="148"/>
        <v>-9.3757834043619925E-2</v>
      </c>
      <c r="BM448" s="32"/>
      <c r="BN448" s="31">
        <v>27850</v>
      </c>
      <c r="BO448" s="38">
        <v>7.6</v>
      </c>
      <c r="BP448" s="38"/>
      <c r="BU448" s="31">
        <v>27850</v>
      </c>
      <c r="BV448" s="6">
        <v>79049</v>
      </c>
      <c r="BW448" s="6">
        <f t="shared" si="149"/>
        <v>232</v>
      </c>
      <c r="BX448" s="35">
        <f t="shared" si="150"/>
        <v>2400</v>
      </c>
      <c r="BY448" s="32">
        <f t="shared" si="151"/>
        <v>3.1311563099322814E-2</v>
      </c>
    </row>
    <row r="449" spans="37:77">
      <c r="AK449" s="31">
        <v>27819</v>
      </c>
      <c r="AL449" s="6">
        <v>155066</v>
      </c>
      <c r="AM449" s="6">
        <f t="shared" si="136"/>
        <v>213</v>
      </c>
      <c r="AN449" s="6">
        <f t="shared" si="137"/>
        <v>3076</v>
      </c>
      <c r="AO449" s="32">
        <f t="shared" si="152"/>
        <v>2.0238173564050221E-2</v>
      </c>
      <c r="AP449" s="32"/>
      <c r="AQ449" s="31">
        <v>27819</v>
      </c>
      <c r="AR449" s="6">
        <v>94998</v>
      </c>
      <c r="AS449" s="6">
        <f t="shared" si="139"/>
        <v>64</v>
      </c>
      <c r="AT449" s="6">
        <f t="shared" si="140"/>
        <v>2222</v>
      </c>
      <c r="AU449" s="32">
        <f t="shared" si="153"/>
        <v>2.3950159524014802E-2</v>
      </c>
      <c r="AV449" s="32"/>
      <c r="AW449" s="31">
        <v>27819</v>
      </c>
      <c r="AX449" s="6">
        <v>61.3</v>
      </c>
      <c r="AY449" s="46">
        <f t="shared" si="135"/>
        <v>0.61262946100370164</v>
      </c>
      <c r="AZ449" s="34"/>
      <c r="BA449" s="31">
        <v>27819</v>
      </c>
      <c r="BB449" s="35">
        <v>87672</v>
      </c>
      <c r="BC449" s="15">
        <f t="shared" si="142"/>
        <v>272</v>
      </c>
      <c r="BD449" s="36">
        <f t="shared" si="143"/>
        <v>2416</v>
      </c>
      <c r="BE449" s="32">
        <f t="shared" si="144"/>
        <v>2.8338181476963431E-2</v>
      </c>
      <c r="BF449" s="72">
        <f t="shared" si="145"/>
        <v>5.5354830662129872E-3</v>
      </c>
      <c r="BG449" s="32"/>
      <c r="BH449" s="31">
        <v>27819</v>
      </c>
      <c r="BI449" s="35">
        <v>7326</v>
      </c>
      <c r="BJ449" s="35">
        <f t="shared" si="146"/>
        <v>-208</v>
      </c>
      <c r="BK449" s="35">
        <f t="shared" si="147"/>
        <v>-194</v>
      </c>
      <c r="BL449" s="32">
        <f t="shared" si="148"/>
        <v>-2.5797872340425521E-2</v>
      </c>
      <c r="BM449" s="32"/>
      <c r="BN449" s="31">
        <v>27819</v>
      </c>
      <c r="BO449" s="38">
        <v>7.7</v>
      </c>
      <c r="BP449" s="38"/>
      <c r="BU449" s="31">
        <v>27819</v>
      </c>
      <c r="BV449" s="6">
        <v>78817</v>
      </c>
      <c r="BW449" s="6">
        <f t="shared" si="149"/>
        <v>311</v>
      </c>
      <c r="BX449" s="35">
        <f t="shared" si="150"/>
        <v>1898</v>
      </c>
      <c r="BY449" s="32">
        <f t="shared" si="151"/>
        <v>2.4675307791312884E-2</v>
      </c>
    </row>
    <row r="450" spans="37:77">
      <c r="AK450" s="31">
        <v>27790</v>
      </c>
      <c r="AL450" s="6">
        <v>154853</v>
      </c>
      <c r="AM450" s="6">
        <f t="shared" si="136"/>
        <v>264</v>
      </c>
      <c r="AN450" s="6">
        <f t="shared" si="137"/>
        <v>3098</v>
      </c>
      <c r="AO450" s="32">
        <f t="shared" si="152"/>
        <v>2.0414483872030598E-2</v>
      </c>
      <c r="AP450" s="32"/>
      <c r="AQ450" s="31">
        <v>27790</v>
      </c>
      <c r="AR450" s="6">
        <v>94934</v>
      </c>
      <c r="AS450" s="6">
        <f t="shared" si="139"/>
        <v>525</v>
      </c>
      <c r="AT450" s="6">
        <f t="shared" si="140"/>
        <v>1806</v>
      </c>
      <c r="AU450" s="32">
        <f t="shared" si="153"/>
        <v>1.9392663860493098E-2</v>
      </c>
      <c r="AV450" s="32"/>
      <c r="AW450" s="31">
        <v>27790</v>
      </c>
      <c r="AX450" s="6">
        <v>61.3</v>
      </c>
      <c r="AY450" s="46">
        <f t="shared" si="135"/>
        <v>0.61305883644488646</v>
      </c>
      <c r="AZ450" s="34"/>
      <c r="BA450" s="31">
        <v>27790</v>
      </c>
      <c r="BB450" s="35">
        <v>87400</v>
      </c>
      <c r="BC450" s="15">
        <f t="shared" si="142"/>
        <v>735</v>
      </c>
      <c r="BD450" s="36">
        <f t="shared" si="143"/>
        <v>1773</v>
      </c>
      <c r="BE450" s="32">
        <f t="shared" si="144"/>
        <v>2.0706085697268284E-2</v>
      </c>
      <c r="BF450" s="72">
        <f t="shared" si="145"/>
        <v>4.9922895703717884E-3</v>
      </c>
      <c r="BG450" s="32"/>
      <c r="BH450" s="31">
        <v>27790</v>
      </c>
      <c r="BI450" s="35">
        <v>7534</v>
      </c>
      <c r="BJ450" s="35">
        <f t="shared" si="146"/>
        <v>-210</v>
      </c>
      <c r="BK450" s="35">
        <f t="shared" si="147"/>
        <v>33</v>
      </c>
      <c r="BL450" s="32">
        <f t="shared" si="148"/>
        <v>4.399413411545039E-3</v>
      </c>
      <c r="BM450" s="32"/>
      <c r="BN450" s="31">
        <v>27790</v>
      </c>
      <c r="BO450" s="38">
        <v>7.9</v>
      </c>
      <c r="BP450" s="38"/>
      <c r="BU450" s="31">
        <v>27790</v>
      </c>
      <c r="BV450" s="6">
        <v>78506</v>
      </c>
      <c r="BW450" s="6">
        <f t="shared" si="149"/>
        <v>489</v>
      </c>
      <c r="BX450" s="35">
        <f t="shared" si="150"/>
        <v>1209</v>
      </c>
      <c r="BY450" s="32">
        <f t="shared" si="151"/>
        <v>1.5640969248483128E-2</v>
      </c>
    </row>
    <row r="451" spans="37:77">
      <c r="AK451" s="31">
        <v>27759</v>
      </c>
      <c r="AL451" s="6">
        <v>154589</v>
      </c>
      <c r="AM451" s="6">
        <f t="shared" si="136"/>
        <v>251</v>
      </c>
      <c r="AN451" s="6">
        <f t="shared" si="137"/>
        <v>3095</v>
      </c>
      <c r="AO451" s="32">
        <f t="shared" si="152"/>
        <v>2.0429852007340266E-2</v>
      </c>
      <c r="AP451" s="32"/>
      <c r="AQ451" s="31">
        <v>27759</v>
      </c>
      <c r="AR451" s="6">
        <v>94409</v>
      </c>
      <c r="AS451" s="6">
        <f t="shared" si="139"/>
        <v>159</v>
      </c>
      <c r="AT451" s="6">
        <f t="shared" si="140"/>
        <v>1629</v>
      </c>
      <c r="AU451" s="32">
        <f t="shared" si="153"/>
        <v>1.7557663289502035E-2</v>
      </c>
      <c r="AV451" s="32"/>
      <c r="AW451" s="31">
        <v>27759</v>
      </c>
      <c r="AX451" s="6">
        <v>61.1</v>
      </c>
      <c r="AY451" s="46">
        <f t="shared" si="135"/>
        <v>0.61070968827018735</v>
      </c>
      <c r="AZ451" s="34"/>
      <c r="BA451" s="31">
        <v>27759</v>
      </c>
      <c r="BB451" s="35">
        <v>86665</v>
      </c>
      <c r="BC451" s="15">
        <f t="shared" si="142"/>
        <v>209</v>
      </c>
      <c r="BD451" s="36">
        <f t="shared" si="143"/>
        <v>521</v>
      </c>
      <c r="BE451" s="32">
        <f t="shared" si="144"/>
        <v>6.0480126300148651E-3</v>
      </c>
      <c r="BF451" s="72">
        <f t="shared" si="145"/>
        <v>1.5367550100456873E-3</v>
      </c>
      <c r="BG451" s="32"/>
      <c r="BH451" s="31">
        <v>27759</v>
      </c>
      <c r="BI451" s="35">
        <v>7744</v>
      </c>
      <c r="BJ451" s="35">
        <f t="shared" si="146"/>
        <v>-50</v>
      </c>
      <c r="BK451" s="35">
        <f t="shared" si="147"/>
        <v>1108</v>
      </c>
      <c r="BL451" s="32">
        <f t="shared" si="148"/>
        <v>0.16696805304400231</v>
      </c>
      <c r="BM451" s="32"/>
      <c r="BN451" s="31">
        <v>27759</v>
      </c>
      <c r="BO451" s="38">
        <v>8.1999999999999993</v>
      </c>
      <c r="BP451" s="38"/>
      <c r="BU451" s="31">
        <v>27759</v>
      </c>
      <c r="BV451" s="6">
        <v>78017</v>
      </c>
      <c r="BW451" s="6">
        <f t="shared" si="149"/>
        <v>338</v>
      </c>
      <c r="BX451" s="35">
        <f t="shared" si="150"/>
        <v>360</v>
      </c>
      <c r="BY451" s="32">
        <f t="shared" si="151"/>
        <v>4.6357701173107557E-3</v>
      </c>
    </row>
    <row r="452" spans="37:77">
      <c r="AK452" s="31">
        <v>27728</v>
      </c>
      <c r="AL452" s="6">
        <v>154338</v>
      </c>
      <c r="AM452" s="6">
        <f t="shared" si="136"/>
        <v>256</v>
      </c>
      <c r="AN452" s="6">
        <f t="shared" si="137"/>
        <v>3082</v>
      </c>
      <c r="AO452" s="32">
        <f t="shared" si="152"/>
        <v>2.0376051197968925E-2</v>
      </c>
      <c r="AP452" s="32"/>
      <c r="AQ452" s="31">
        <v>27728</v>
      </c>
      <c r="AR452" s="6">
        <v>94250</v>
      </c>
      <c r="AS452" s="6">
        <f t="shared" si="139"/>
        <v>-17</v>
      </c>
      <c r="AT452" s="6">
        <f t="shared" si="140"/>
        <v>1484</v>
      </c>
      <c r="AU452" s="32">
        <f t="shared" si="153"/>
        <v>1.5997240368238463E-2</v>
      </c>
      <c r="AV452" s="32"/>
      <c r="AW452" s="31">
        <v>27728</v>
      </c>
      <c r="AX452" s="6">
        <v>61.1</v>
      </c>
      <c r="AY452" s="46">
        <f t="shared" si="135"/>
        <v>0.61067267944381809</v>
      </c>
      <c r="AZ452" s="34"/>
      <c r="BA452" s="31">
        <v>27728</v>
      </c>
      <c r="BB452" s="35">
        <v>86456</v>
      </c>
      <c r="BC452" s="15">
        <f t="shared" si="142"/>
        <v>86</v>
      </c>
      <c r="BD452" s="36">
        <f t="shared" si="143"/>
        <v>-170</v>
      </c>
      <c r="BE452" s="32">
        <f t="shared" si="144"/>
        <v>-1.962459307829012E-3</v>
      </c>
      <c r="BF452" s="72">
        <f t="shared" si="145"/>
        <v>7.9124485952380974E-4</v>
      </c>
      <c r="BG452" s="32"/>
      <c r="BH452" s="31">
        <v>27728</v>
      </c>
      <c r="BI452" s="35">
        <v>7794</v>
      </c>
      <c r="BJ452" s="35">
        <f t="shared" si="146"/>
        <v>-103</v>
      </c>
      <c r="BK452" s="35">
        <f t="shared" si="147"/>
        <v>1654</v>
      </c>
      <c r="BL452" s="32">
        <f t="shared" si="148"/>
        <v>0.26938110749185662</v>
      </c>
      <c r="BM452" s="32"/>
      <c r="BN452" s="31">
        <v>27728</v>
      </c>
      <c r="BO452" s="38">
        <v>8.3000000000000007</v>
      </c>
      <c r="BP452" s="38"/>
      <c r="BU452" s="31">
        <v>27728</v>
      </c>
      <c r="BV452" s="6">
        <v>77679</v>
      </c>
      <c r="BW452" s="6">
        <f t="shared" si="149"/>
        <v>144</v>
      </c>
      <c r="BX452" s="35">
        <f t="shared" si="150"/>
        <v>-580</v>
      </c>
      <c r="BY452" s="32">
        <f t="shared" si="151"/>
        <v>-7.4112881585504109E-3</v>
      </c>
    </row>
    <row r="453" spans="37:77">
      <c r="AK453" s="31">
        <v>27698</v>
      </c>
      <c r="AL453" s="6">
        <v>154082</v>
      </c>
      <c r="AM453" s="6">
        <f t="shared" si="136"/>
        <v>234</v>
      </c>
      <c r="AN453" s="6">
        <f t="shared" si="137"/>
        <v>3073</v>
      </c>
      <c r="AO453" s="32">
        <f t="shared" si="152"/>
        <v>2.0349780476660362E-2</v>
      </c>
      <c r="AP453" s="32"/>
      <c r="AQ453" s="31">
        <v>27698</v>
      </c>
      <c r="AR453" s="6">
        <v>94267</v>
      </c>
      <c r="AS453" s="6">
        <f t="shared" si="139"/>
        <v>65</v>
      </c>
      <c r="AT453" s="6">
        <f t="shared" si="140"/>
        <v>1749</v>
      </c>
      <c r="AU453" s="32">
        <f t="shared" si="153"/>
        <v>1.8904429408331369E-2</v>
      </c>
      <c r="AV453" s="32"/>
      <c r="AW453" s="31">
        <v>27698</v>
      </c>
      <c r="AX453" s="6">
        <v>61.2</v>
      </c>
      <c r="AY453" s="46">
        <f t="shared" si="135"/>
        <v>0.61179761425734347</v>
      </c>
      <c r="AZ453" s="34"/>
      <c r="BA453" s="31">
        <v>27698</v>
      </c>
      <c r="BB453" s="35">
        <v>86370</v>
      </c>
      <c r="BC453" s="15">
        <f t="shared" si="142"/>
        <v>91</v>
      </c>
      <c r="BD453" s="36">
        <f t="shared" si="143"/>
        <v>-625</v>
      </c>
      <c r="BE453" s="32">
        <f t="shared" si="144"/>
        <v>-7.1843209379849338E-3</v>
      </c>
      <c r="BF453" s="72">
        <f t="shared" si="145"/>
        <v>2.2691906654813687E-3</v>
      </c>
      <c r="BG453" s="32"/>
      <c r="BH453" s="31">
        <v>27698</v>
      </c>
      <c r="BI453" s="35">
        <v>7897</v>
      </c>
      <c r="BJ453" s="35">
        <f t="shared" si="146"/>
        <v>-26</v>
      </c>
      <c r="BK453" s="35">
        <f t="shared" si="147"/>
        <v>2374</v>
      </c>
      <c r="BL453" s="32">
        <f t="shared" si="148"/>
        <v>0.42983885569436908</v>
      </c>
      <c r="BM453" s="32"/>
      <c r="BN453" s="31">
        <v>27698</v>
      </c>
      <c r="BO453" s="38">
        <v>8.4</v>
      </c>
      <c r="BP453" s="38"/>
      <c r="BU453" s="31">
        <v>27698</v>
      </c>
      <c r="BV453" s="6">
        <v>77535</v>
      </c>
      <c r="BW453" s="6">
        <f t="shared" si="149"/>
        <v>303</v>
      </c>
      <c r="BX453" s="35">
        <f t="shared" si="150"/>
        <v>-1092</v>
      </c>
      <c r="BY453" s="32">
        <f t="shared" si="151"/>
        <v>-1.3888358960662317E-2</v>
      </c>
    </row>
    <row r="454" spans="37:77">
      <c r="AK454" s="31">
        <v>27667</v>
      </c>
      <c r="AL454" s="6">
        <v>153848</v>
      </c>
      <c r="AM454" s="6">
        <f t="shared" si="136"/>
        <v>268</v>
      </c>
      <c r="AN454" s="6">
        <f t="shared" si="137"/>
        <v>3095</v>
      </c>
      <c r="AO454" s="32">
        <f t="shared" si="152"/>
        <v>2.0530271371050679E-2</v>
      </c>
      <c r="AP454" s="32"/>
      <c r="AQ454" s="31">
        <v>27667</v>
      </c>
      <c r="AR454" s="6">
        <v>94202</v>
      </c>
      <c r="AS454" s="6">
        <f t="shared" si="139"/>
        <v>40</v>
      </c>
      <c r="AT454" s="6">
        <f t="shared" si="140"/>
        <v>1714</v>
      </c>
      <c r="AU454" s="32">
        <f t="shared" si="153"/>
        <v>1.8532133898451653E-2</v>
      </c>
      <c r="AV454" s="32"/>
      <c r="AW454" s="31">
        <v>27667</v>
      </c>
      <c r="AX454" s="6">
        <v>61.2</v>
      </c>
      <c r="AY454" s="46">
        <f t="shared" si="135"/>
        <v>0.61230565233217205</v>
      </c>
      <c r="AZ454" s="34"/>
      <c r="BA454" s="31">
        <v>27667</v>
      </c>
      <c r="BB454" s="35">
        <v>86279</v>
      </c>
      <c r="BC454" s="15">
        <f t="shared" si="142"/>
        <v>45</v>
      </c>
      <c r="BD454" s="36">
        <f t="shared" si="143"/>
        <v>-772</v>
      </c>
      <c r="BE454" s="32">
        <f t="shared" si="144"/>
        <v>-8.8683645219469476E-3</v>
      </c>
      <c r="BF454" s="72">
        <f t="shared" si="145"/>
        <v>4.7074516525582588E-3</v>
      </c>
      <c r="BG454" s="32"/>
      <c r="BH454" s="31">
        <v>27667</v>
      </c>
      <c r="BI454" s="35">
        <v>7923</v>
      </c>
      <c r="BJ454" s="35">
        <f t="shared" si="146"/>
        <v>-5</v>
      </c>
      <c r="BK454" s="35">
        <f t="shared" si="147"/>
        <v>2486</v>
      </c>
      <c r="BL454" s="32">
        <f t="shared" si="148"/>
        <v>0.45723744712157433</v>
      </c>
      <c r="BM454" s="32"/>
      <c r="BN454" s="31">
        <v>27667</v>
      </c>
      <c r="BO454" s="38">
        <v>8.4</v>
      </c>
      <c r="BP454" s="38"/>
      <c r="BU454" s="31">
        <v>27667</v>
      </c>
      <c r="BV454" s="6">
        <v>77232</v>
      </c>
      <c r="BW454" s="6">
        <f t="shared" si="149"/>
        <v>78</v>
      </c>
      <c r="BX454" s="35">
        <f t="shared" si="150"/>
        <v>-1382</v>
      </c>
      <c r="BY454" s="32">
        <f t="shared" si="151"/>
        <v>-1.7579565980614165E-2</v>
      </c>
    </row>
    <row r="455" spans="37:77">
      <c r="AK455" s="31">
        <v>27637</v>
      </c>
      <c r="AL455" s="6">
        <v>153580</v>
      </c>
      <c r="AM455" s="6">
        <f t="shared" si="136"/>
        <v>271</v>
      </c>
      <c r="AN455" s="6">
        <f t="shared" si="137"/>
        <v>3087</v>
      </c>
      <c r="AO455" s="32">
        <f t="shared" si="152"/>
        <v>2.0512581980557165E-2</v>
      </c>
      <c r="AP455" s="32"/>
      <c r="AQ455" s="31">
        <v>27637</v>
      </c>
      <c r="AR455" s="6">
        <v>94162</v>
      </c>
      <c r="AS455" s="6">
        <f t="shared" si="139"/>
        <v>141</v>
      </c>
      <c r="AT455" s="6">
        <f t="shared" si="140"/>
        <v>2103</v>
      </c>
      <c r="AU455" s="32">
        <f t="shared" si="153"/>
        <v>2.2844045666366108E-2</v>
      </c>
      <c r="AV455" s="32"/>
      <c r="AW455" s="31">
        <v>27637</v>
      </c>
      <c r="AX455" s="6">
        <v>61.3</v>
      </c>
      <c r="AY455" s="46">
        <f t="shared" ref="AY455:AY518" si="154">AR455/AL455</f>
        <v>0.61311368667795285</v>
      </c>
      <c r="AZ455" s="34"/>
      <c r="BA455" s="31">
        <v>27637</v>
      </c>
      <c r="BB455" s="35">
        <v>86234</v>
      </c>
      <c r="BC455" s="15">
        <f t="shared" si="142"/>
        <v>340</v>
      </c>
      <c r="BD455" s="36">
        <f t="shared" si="143"/>
        <v>-803</v>
      </c>
      <c r="BE455" s="32">
        <f t="shared" si="144"/>
        <v>-9.2259613727495582E-3</v>
      </c>
      <c r="BF455" s="72">
        <f t="shared" si="145"/>
        <v>6.14355656539739E-3</v>
      </c>
      <c r="BG455" s="32"/>
      <c r="BH455" s="31">
        <v>27637</v>
      </c>
      <c r="BI455" s="35">
        <v>7928</v>
      </c>
      <c r="BJ455" s="35">
        <f t="shared" si="146"/>
        <v>-199</v>
      </c>
      <c r="BK455" s="35">
        <f t="shared" si="147"/>
        <v>2906</v>
      </c>
      <c r="BL455" s="32">
        <f t="shared" si="148"/>
        <v>0.57865392273994432</v>
      </c>
      <c r="BM455" s="32"/>
      <c r="BN455" s="31">
        <v>27637</v>
      </c>
      <c r="BO455" s="38">
        <v>8.4</v>
      </c>
      <c r="BP455" s="38"/>
      <c r="BU455" s="31">
        <v>27637</v>
      </c>
      <c r="BV455" s="6">
        <v>77154</v>
      </c>
      <c r="BW455" s="6">
        <f t="shared" si="149"/>
        <v>386</v>
      </c>
      <c r="BX455" s="35">
        <f t="shared" si="150"/>
        <v>-1465</v>
      </c>
      <c r="BY455" s="32">
        <f t="shared" si="151"/>
        <v>-1.8634172401073568E-2</v>
      </c>
    </row>
    <row r="456" spans="37:77">
      <c r="AK456" s="31">
        <v>27606</v>
      </c>
      <c r="AL456" s="6">
        <v>153309</v>
      </c>
      <c r="AM456" s="6">
        <f t="shared" ref="AM456:AM519" si="155">AL456-AL457</f>
        <v>333</v>
      </c>
      <c r="AN456" s="6">
        <f t="shared" ref="AN456:AN519" si="156">AL456-AL468</f>
        <v>3061</v>
      </c>
      <c r="AO456" s="32">
        <f t="shared" si="152"/>
        <v>2.0372983334220773E-2</v>
      </c>
      <c r="AP456" s="32"/>
      <c r="AQ456" s="31">
        <v>27606</v>
      </c>
      <c r="AR456" s="6">
        <v>94021</v>
      </c>
      <c r="AS456" s="6">
        <f t="shared" ref="AS456:AS519" si="157">AR456-AR457</f>
        <v>446</v>
      </c>
      <c r="AT456" s="6">
        <f t="shared" ref="AT456:AT519" si="158">AR456-AR468</f>
        <v>1809</v>
      </c>
      <c r="AU456" s="32">
        <f t="shared" si="153"/>
        <v>1.9617837157853701E-2</v>
      </c>
      <c r="AV456" s="32"/>
      <c r="AW456" s="31">
        <v>27606</v>
      </c>
      <c r="AX456" s="6">
        <v>61.3</v>
      </c>
      <c r="AY456" s="46">
        <f t="shared" si="154"/>
        <v>0.61327775929658401</v>
      </c>
      <c r="AZ456" s="34"/>
      <c r="BA456" s="31">
        <v>27606</v>
      </c>
      <c r="BB456" s="35">
        <v>85894</v>
      </c>
      <c r="BC456" s="15">
        <f t="shared" ref="BC456:BC519" si="159">BB456-BB457</f>
        <v>539</v>
      </c>
      <c r="BD456" s="36">
        <f t="shared" ref="BD456:BD519" si="160">BB456-BB468</f>
        <v>-1255</v>
      </c>
      <c r="BE456" s="32">
        <f t="shared" ref="BE456:BE519" si="161">BB456/BB468-1</f>
        <v>-1.4400624218292801E-2</v>
      </c>
      <c r="BF456" s="72">
        <f t="shared" ref="BF456:BF519" si="162">AVERAGE(BE456,BE468)</f>
        <v>3.6438947397029464E-3</v>
      </c>
      <c r="BG456" s="32"/>
      <c r="BH456" s="31">
        <v>27606</v>
      </c>
      <c r="BI456" s="35">
        <v>8127</v>
      </c>
      <c r="BJ456" s="35">
        <f t="shared" ref="BJ456:BJ519" si="163">BI456-BI457</f>
        <v>-93</v>
      </c>
      <c r="BK456" s="35">
        <f t="shared" ref="BK456:BK519" si="164">BI456-BI468</f>
        <v>3064</v>
      </c>
      <c r="BL456" s="32">
        <f t="shared" ref="BL456:BL519" si="165">BI456/BI468-1</f>
        <v>0.60517479755085923</v>
      </c>
      <c r="BM456" s="32"/>
      <c r="BN456" s="31">
        <v>27606</v>
      </c>
      <c r="BO456" s="38">
        <v>8.6</v>
      </c>
      <c r="BP456" s="38"/>
      <c r="BU456" s="31">
        <v>27606</v>
      </c>
      <c r="BV456" s="6">
        <v>76768</v>
      </c>
      <c r="BW456" s="6">
        <f t="shared" ref="BW456:BW519" si="166">BV456-BV457</f>
        <v>249</v>
      </c>
      <c r="BX456" s="35">
        <f t="shared" ref="BX456:BX519" si="167">BV456-BV468</f>
        <v>-1866</v>
      </c>
      <c r="BY456" s="32">
        <f t="shared" ref="BY456:BY519" si="168">BV456/BV468-1</f>
        <v>-2.3730193046265002E-2</v>
      </c>
    </row>
    <row r="457" spans="37:77">
      <c r="AK457" s="31">
        <v>27575</v>
      </c>
      <c r="AL457" s="6">
        <v>152976</v>
      </c>
      <c r="AM457" s="6">
        <f t="shared" si="155"/>
        <v>272</v>
      </c>
      <c r="AN457" s="6">
        <f t="shared" si="156"/>
        <v>2964</v>
      </c>
      <c r="AO457" s="32">
        <f t="shared" si="152"/>
        <v>1.9758419326453946E-2</v>
      </c>
      <c r="AP457" s="32"/>
      <c r="AQ457" s="31">
        <v>27575</v>
      </c>
      <c r="AR457" s="6">
        <v>93575</v>
      </c>
      <c r="AS457" s="6">
        <f t="shared" si="157"/>
        <v>-309</v>
      </c>
      <c r="AT457" s="6">
        <f t="shared" si="158"/>
        <v>1707</v>
      </c>
      <c r="AU457" s="32">
        <f t="shared" si="153"/>
        <v>1.8581007532546767E-2</v>
      </c>
      <c r="AV457" s="32"/>
      <c r="AW457" s="31">
        <v>27575</v>
      </c>
      <c r="AX457" s="6">
        <v>61.2</v>
      </c>
      <c r="AY457" s="46">
        <f t="shared" si="154"/>
        <v>0.61169725970086808</v>
      </c>
      <c r="AZ457" s="34"/>
      <c r="BA457" s="31">
        <v>27575</v>
      </c>
      <c r="BB457" s="35">
        <v>85355</v>
      </c>
      <c r="BC457" s="15">
        <f t="shared" si="159"/>
        <v>-96</v>
      </c>
      <c r="BD457" s="36">
        <f t="shared" si="160"/>
        <v>-1586</v>
      </c>
      <c r="BE457" s="32">
        <f t="shared" si="161"/>
        <v>-1.8242256242739341E-2</v>
      </c>
      <c r="BF457" s="72">
        <f t="shared" si="162"/>
        <v>1.1858508068454121E-3</v>
      </c>
      <c r="BG457" s="32"/>
      <c r="BH457" s="31">
        <v>27575</v>
      </c>
      <c r="BI457" s="35">
        <v>8220</v>
      </c>
      <c r="BJ457" s="35">
        <f t="shared" si="163"/>
        <v>-213</v>
      </c>
      <c r="BK457" s="35">
        <f t="shared" si="164"/>
        <v>3293</v>
      </c>
      <c r="BL457" s="32">
        <f t="shared" si="165"/>
        <v>0.66835802719707726</v>
      </c>
      <c r="BM457" s="32"/>
      <c r="BN457" s="31">
        <v>27575</v>
      </c>
      <c r="BO457" s="38">
        <v>8.8000000000000007</v>
      </c>
      <c r="BP457" s="38"/>
      <c r="BU457" s="31">
        <v>27575</v>
      </c>
      <c r="BV457" s="6">
        <v>76519</v>
      </c>
      <c r="BW457" s="6">
        <f t="shared" si="166"/>
        <v>-104</v>
      </c>
      <c r="BX457" s="35">
        <f t="shared" si="167"/>
        <v>-2083</v>
      </c>
      <c r="BY457" s="32">
        <f t="shared" si="168"/>
        <v>-2.6500597949161597E-2</v>
      </c>
    </row>
    <row r="458" spans="37:77">
      <c r="AK458" s="31">
        <v>27545</v>
      </c>
      <c r="AL458" s="6">
        <v>152704</v>
      </c>
      <c r="AM458" s="6">
        <f t="shared" si="155"/>
        <v>261</v>
      </c>
      <c r="AN458" s="6">
        <f t="shared" si="156"/>
        <v>2954</v>
      </c>
      <c r="AO458" s="32">
        <f t="shared" si="152"/>
        <v>1.9726210350584417E-2</v>
      </c>
      <c r="AP458" s="32"/>
      <c r="AQ458" s="31">
        <v>27545</v>
      </c>
      <c r="AR458" s="6">
        <v>93884</v>
      </c>
      <c r="AS458" s="6">
        <f t="shared" si="157"/>
        <v>485</v>
      </c>
      <c r="AT458" s="6">
        <f t="shared" si="158"/>
        <v>2288</v>
      </c>
      <c r="AU458" s="32">
        <f t="shared" si="153"/>
        <v>2.4979256736102018E-2</v>
      </c>
      <c r="AV458" s="32"/>
      <c r="AW458" s="31">
        <v>27545</v>
      </c>
      <c r="AX458" s="6">
        <v>61.5</v>
      </c>
      <c r="AY458" s="46">
        <f t="shared" si="154"/>
        <v>0.61481035205364631</v>
      </c>
      <c r="AZ458" s="34"/>
      <c r="BA458" s="31">
        <v>27545</v>
      </c>
      <c r="BB458" s="35">
        <v>85451</v>
      </c>
      <c r="BC458" s="15">
        <f t="shared" si="159"/>
        <v>262</v>
      </c>
      <c r="BD458" s="36">
        <f t="shared" si="160"/>
        <v>-1440</v>
      </c>
      <c r="BE458" s="32">
        <f t="shared" si="161"/>
        <v>-1.6572487369232669E-2</v>
      </c>
      <c r="BF458" s="72">
        <f t="shared" si="162"/>
        <v>4.9627403433583628E-3</v>
      </c>
      <c r="BG458" s="32"/>
      <c r="BH458" s="31">
        <v>27545</v>
      </c>
      <c r="BI458" s="35">
        <v>8433</v>
      </c>
      <c r="BJ458" s="35">
        <f t="shared" si="163"/>
        <v>223</v>
      </c>
      <c r="BK458" s="35">
        <f t="shared" si="164"/>
        <v>3728</v>
      </c>
      <c r="BL458" s="32">
        <f t="shared" si="165"/>
        <v>0.79234856535600429</v>
      </c>
      <c r="BM458" s="32"/>
      <c r="BN458" s="31">
        <v>27545</v>
      </c>
      <c r="BO458" s="38">
        <v>9</v>
      </c>
      <c r="BP458" s="38"/>
      <c r="BU458" s="31">
        <v>27545</v>
      </c>
      <c r="BV458" s="6">
        <v>76623</v>
      </c>
      <c r="BW458" s="6">
        <f t="shared" si="166"/>
        <v>160</v>
      </c>
      <c r="BX458" s="35">
        <f t="shared" si="167"/>
        <v>-1924</v>
      </c>
      <c r="BY458" s="32">
        <f t="shared" si="168"/>
        <v>-2.4494888410760418E-2</v>
      </c>
    </row>
    <row r="459" spans="37:77">
      <c r="AK459" s="31">
        <v>27514</v>
      </c>
      <c r="AL459" s="6">
        <v>152443</v>
      </c>
      <c r="AM459" s="6">
        <f t="shared" si="155"/>
        <v>226</v>
      </c>
      <c r="AN459" s="6">
        <f t="shared" si="156"/>
        <v>2965</v>
      </c>
      <c r="AO459" s="32">
        <f t="shared" si="152"/>
        <v>1.9835694884865918E-2</v>
      </c>
      <c r="AP459" s="32"/>
      <c r="AQ459" s="31">
        <v>27514</v>
      </c>
      <c r="AR459" s="6">
        <v>93399</v>
      </c>
      <c r="AS459" s="6">
        <f t="shared" si="157"/>
        <v>234</v>
      </c>
      <c r="AT459" s="6">
        <f t="shared" si="158"/>
        <v>2112</v>
      </c>
      <c r="AU459" s="32">
        <f t="shared" si="153"/>
        <v>2.3135824378060388E-2</v>
      </c>
      <c r="AV459" s="32"/>
      <c r="AW459" s="31">
        <v>27514</v>
      </c>
      <c r="AX459" s="6">
        <v>61.3</v>
      </c>
      <c r="AY459" s="46">
        <f t="shared" si="154"/>
        <v>0.61268146126749012</v>
      </c>
      <c r="AZ459" s="34"/>
      <c r="BA459" s="31">
        <v>27514</v>
      </c>
      <c r="BB459" s="35">
        <v>85189</v>
      </c>
      <c r="BC459" s="15">
        <f t="shared" si="159"/>
        <v>2</v>
      </c>
      <c r="BD459" s="36">
        <f t="shared" si="160"/>
        <v>-1480</v>
      </c>
      <c r="BE459" s="32">
        <f t="shared" si="161"/>
        <v>-1.7076463325987334E-2</v>
      </c>
      <c r="BF459" s="72">
        <f t="shared" si="162"/>
        <v>3.9382640382326639E-3</v>
      </c>
      <c r="BG459" s="32"/>
      <c r="BH459" s="31">
        <v>27514</v>
      </c>
      <c r="BI459" s="35">
        <v>8210</v>
      </c>
      <c r="BJ459" s="35">
        <f t="shared" si="163"/>
        <v>232</v>
      </c>
      <c r="BK459" s="35">
        <f t="shared" si="164"/>
        <v>3592</v>
      </c>
      <c r="BL459" s="32">
        <f t="shared" si="165"/>
        <v>0.77782589865742735</v>
      </c>
      <c r="BM459" s="32"/>
      <c r="BN459" s="31">
        <v>27514</v>
      </c>
      <c r="BO459" s="38">
        <v>8.8000000000000007</v>
      </c>
      <c r="BP459" s="38"/>
      <c r="BU459" s="31">
        <v>27514</v>
      </c>
      <c r="BV459" s="6">
        <v>76463</v>
      </c>
      <c r="BW459" s="6">
        <f t="shared" si="166"/>
        <v>-186</v>
      </c>
      <c r="BX459" s="35">
        <f t="shared" si="167"/>
        <v>-1921</v>
      </c>
      <c r="BY459" s="32">
        <f t="shared" si="168"/>
        <v>-2.4507552561747303E-2</v>
      </c>
    </row>
    <row r="460" spans="37:77">
      <c r="AK460" s="31">
        <v>27484</v>
      </c>
      <c r="AL460" s="6">
        <v>152217</v>
      </c>
      <c r="AM460" s="6">
        <f t="shared" si="155"/>
        <v>227</v>
      </c>
      <c r="AN460" s="6">
        <f t="shared" si="156"/>
        <v>2992</v>
      </c>
      <c r="AO460" s="32">
        <f t="shared" si="152"/>
        <v>2.0050259674987414E-2</v>
      </c>
      <c r="AP460" s="32"/>
      <c r="AQ460" s="31">
        <v>27484</v>
      </c>
      <c r="AR460" s="6">
        <v>93165</v>
      </c>
      <c r="AS460" s="6">
        <f t="shared" si="157"/>
        <v>389</v>
      </c>
      <c r="AT460" s="6">
        <f t="shared" si="158"/>
        <v>1712</v>
      </c>
      <c r="AU460" s="32">
        <f t="shared" si="153"/>
        <v>1.8719998250467551E-2</v>
      </c>
      <c r="AV460" s="32"/>
      <c r="AW460" s="31">
        <v>27484</v>
      </c>
      <c r="AX460" s="6">
        <v>61.2</v>
      </c>
      <c r="AY460" s="46">
        <f t="shared" si="154"/>
        <v>0.61205384418297559</v>
      </c>
      <c r="AZ460" s="34"/>
      <c r="BA460" s="31">
        <v>27484</v>
      </c>
      <c r="BB460" s="35">
        <v>85187</v>
      </c>
      <c r="BC460" s="15">
        <f t="shared" si="159"/>
        <v>-69</v>
      </c>
      <c r="BD460" s="36">
        <f t="shared" si="160"/>
        <v>-1632</v>
      </c>
      <c r="BE460" s="32">
        <f t="shared" si="161"/>
        <v>-1.8797728607793274E-2</v>
      </c>
      <c r="BF460" s="72">
        <f t="shared" si="162"/>
        <v>4.6150134017823308E-3</v>
      </c>
      <c r="BG460" s="32"/>
      <c r="BH460" s="31">
        <v>27484</v>
      </c>
      <c r="BI460" s="35">
        <v>7978</v>
      </c>
      <c r="BJ460" s="35">
        <f t="shared" si="163"/>
        <v>458</v>
      </c>
      <c r="BK460" s="35">
        <f t="shared" si="164"/>
        <v>3344</v>
      </c>
      <c r="BL460" s="32">
        <f t="shared" si="165"/>
        <v>0.72162278808804481</v>
      </c>
      <c r="BM460" s="32"/>
      <c r="BN460" s="31">
        <v>27484</v>
      </c>
      <c r="BO460" s="38">
        <v>8.6</v>
      </c>
      <c r="BP460" s="38"/>
      <c r="BU460" s="31">
        <v>27484</v>
      </c>
      <c r="BV460" s="6">
        <v>76649</v>
      </c>
      <c r="BW460" s="6">
        <f t="shared" si="166"/>
        <v>-270</v>
      </c>
      <c r="BX460" s="35">
        <f t="shared" si="167"/>
        <v>-1646</v>
      </c>
      <c r="BY460" s="32">
        <f t="shared" si="168"/>
        <v>-2.1023053834855365E-2</v>
      </c>
    </row>
    <row r="461" spans="37:77">
      <c r="AK461" s="31">
        <v>27453</v>
      </c>
      <c r="AL461" s="6">
        <v>151990</v>
      </c>
      <c r="AM461" s="6">
        <f t="shared" si="155"/>
        <v>235</v>
      </c>
      <c r="AN461" s="6">
        <f t="shared" si="156"/>
        <v>3008</v>
      </c>
      <c r="AO461" s="32">
        <f t="shared" si="152"/>
        <v>2.0190358566806621E-2</v>
      </c>
      <c r="AP461" s="32"/>
      <c r="AQ461" s="31">
        <v>27453</v>
      </c>
      <c r="AR461" s="6">
        <v>92776</v>
      </c>
      <c r="AS461" s="6">
        <f t="shared" si="157"/>
        <v>-352</v>
      </c>
      <c r="AT461" s="6">
        <f t="shared" si="158"/>
        <v>1291</v>
      </c>
      <c r="AU461" s="32">
        <f t="shared" si="153"/>
        <v>1.4111602995026562E-2</v>
      </c>
      <c r="AV461" s="32"/>
      <c r="AW461" s="31">
        <v>27453</v>
      </c>
      <c r="AX461" s="6">
        <v>61</v>
      </c>
      <c r="AY461" s="46">
        <f t="shared" si="154"/>
        <v>0.61040857951180993</v>
      </c>
      <c r="AZ461" s="34"/>
      <c r="BA461" s="31">
        <v>27453</v>
      </c>
      <c r="BB461" s="35">
        <v>85256</v>
      </c>
      <c r="BC461" s="15">
        <f t="shared" si="159"/>
        <v>-371</v>
      </c>
      <c r="BD461" s="36">
        <f t="shared" si="160"/>
        <v>-1498</v>
      </c>
      <c r="BE461" s="32">
        <f t="shared" si="161"/>
        <v>-1.7267215344537457E-2</v>
      </c>
      <c r="BF461" s="72">
        <f t="shared" si="162"/>
        <v>8.3007998022283092E-3</v>
      </c>
      <c r="BG461" s="32"/>
      <c r="BH461" s="31">
        <v>27453</v>
      </c>
      <c r="BI461" s="35">
        <v>7520</v>
      </c>
      <c r="BJ461" s="35">
        <f t="shared" si="163"/>
        <v>19</v>
      </c>
      <c r="BK461" s="35">
        <f t="shared" si="164"/>
        <v>2789</v>
      </c>
      <c r="BL461" s="32">
        <f t="shared" si="165"/>
        <v>0.58951595857112671</v>
      </c>
      <c r="BM461" s="32"/>
      <c r="BN461" s="31">
        <v>27453</v>
      </c>
      <c r="BO461" s="38">
        <v>8.1</v>
      </c>
      <c r="BP461" s="38"/>
      <c r="BU461" s="31">
        <v>27453</v>
      </c>
      <c r="BV461" s="6">
        <v>76919</v>
      </c>
      <c r="BW461" s="6">
        <f t="shared" si="166"/>
        <v>-378</v>
      </c>
      <c r="BX461" s="35">
        <f t="shared" si="167"/>
        <v>-1334</v>
      </c>
      <c r="BY461" s="32">
        <f t="shared" si="168"/>
        <v>-1.7047269753236338E-2</v>
      </c>
    </row>
    <row r="462" spans="37:77">
      <c r="AK462" s="31">
        <v>27425</v>
      </c>
      <c r="AL462" s="6">
        <v>151755</v>
      </c>
      <c r="AM462" s="6">
        <f t="shared" si="155"/>
        <v>261</v>
      </c>
      <c r="AN462" s="6">
        <f t="shared" si="156"/>
        <v>3002</v>
      </c>
      <c r="AO462" s="32">
        <f t="shared" si="152"/>
        <v>2.018110559114783E-2</v>
      </c>
      <c r="AP462" s="32"/>
      <c r="AQ462" s="31">
        <v>27425</v>
      </c>
      <c r="AR462" s="6">
        <v>93128</v>
      </c>
      <c r="AS462" s="6">
        <f t="shared" si="157"/>
        <v>348</v>
      </c>
      <c r="AT462" s="6">
        <f t="shared" si="158"/>
        <v>1929</v>
      </c>
      <c r="AU462" s="32">
        <f t="shared" si="153"/>
        <v>2.1151547714338914E-2</v>
      </c>
      <c r="AV462" s="32"/>
      <c r="AW462" s="31">
        <v>27425</v>
      </c>
      <c r="AX462" s="6">
        <v>61.4</v>
      </c>
      <c r="AY462" s="46">
        <f t="shared" si="154"/>
        <v>0.61367335507891008</v>
      </c>
      <c r="AZ462" s="34"/>
      <c r="BA462" s="31">
        <v>27425</v>
      </c>
      <c r="BB462" s="35">
        <v>85627</v>
      </c>
      <c r="BC462" s="15">
        <f t="shared" si="159"/>
        <v>-517</v>
      </c>
      <c r="BD462" s="36">
        <f t="shared" si="160"/>
        <v>-928</v>
      </c>
      <c r="BE462" s="32">
        <f t="shared" si="161"/>
        <v>-1.0721506556524707E-2</v>
      </c>
      <c r="BF462" s="72">
        <f t="shared" si="162"/>
        <v>1.5045446743382374E-2</v>
      </c>
      <c r="BG462" s="32"/>
      <c r="BH462" s="31">
        <v>27425</v>
      </c>
      <c r="BI462" s="35">
        <v>7501</v>
      </c>
      <c r="BJ462" s="35">
        <f t="shared" si="163"/>
        <v>865</v>
      </c>
      <c r="BK462" s="35">
        <f t="shared" si="164"/>
        <v>2857</v>
      </c>
      <c r="BL462" s="32">
        <f t="shared" si="165"/>
        <v>0.61520241171403955</v>
      </c>
      <c r="BM462" s="32"/>
      <c r="BN462" s="31">
        <v>27425</v>
      </c>
      <c r="BO462" s="38">
        <v>8.1</v>
      </c>
      <c r="BP462" s="38"/>
      <c r="BU462" s="31">
        <v>27425</v>
      </c>
      <c r="BV462" s="6">
        <v>77297</v>
      </c>
      <c r="BW462" s="6">
        <f t="shared" si="166"/>
        <v>-360</v>
      </c>
      <c r="BX462" s="35">
        <f t="shared" si="167"/>
        <v>-807</v>
      </c>
      <c r="BY462" s="32">
        <f t="shared" si="168"/>
        <v>-1.033237734302983E-2</v>
      </c>
    </row>
    <row r="463" spans="37:77">
      <c r="AK463" s="31">
        <v>27394</v>
      </c>
      <c r="AL463" s="6">
        <v>151494</v>
      </c>
      <c r="AM463" s="6">
        <f t="shared" si="155"/>
        <v>238</v>
      </c>
      <c r="AN463" s="6">
        <f t="shared" si="156"/>
        <v>3015</v>
      </c>
      <c r="AO463" s="32">
        <f t="shared" si="152"/>
        <v>2.0305901844705376E-2</v>
      </c>
      <c r="AP463" s="32"/>
      <c r="AQ463" s="31">
        <v>27394</v>
      </c>
      <c r="AR463" s="6">
        <v>92780</v>
      </c>
      <c r="AS463" s="6">
        <f t="shared" si="157"/>
        <v>14</v>
      </c>
      <c r="AT463" s="6">
        <f t="shared" si="158"/>
        <v>1890</v>
      </c>
      <c r="AU463" s="32">
        <f t="shared" si="153"/>
        <v>2.0794366817031618E-2</v>
      </c>
      <c r="AV463" s="32"/>
      <c r="AW463" s="31">
        <v>27394</v>
      </c>
      <c r="AX463" s="6">
        <v>61.2</v>
      </c>
      <c r="AY463" s="46">
        <f t="shared" si="154"/>
        <v>0.61243349571600192</v>
      </c>
      <c r="AZ463" s="34"/>
      <c r="BA463" s="31">
        <v>27394</v>
      </c>
      <c r="BB463" s="35">
        <v>86144</v>
      </c>
      <c r="BC463" s="15">
        <f t="shared" si="159"/>
        <v>-482</v>
      </c>
      <c r="BD463" s="36">
        <f t="shared" si="160"/>
        <v>-257</v>
      </c>
      <c r="BE463" s="32">
        <f t="shared" si="161"/>
        <v>-2.9745026099234906E-3</v>
      </c>
      <c r="BF463" s="72">
        <f t="shared" si="162"/>
        <v>1.6504355409666549E-2</v>
      </c>
      <c r="BG463" s="32"/>
      <c r="BH463" s="31">
        <v>27394</v>
      </c>
      <c r="BI463" s="35">
        <v>6636</v>
      </c>
      <c r="BJ463" s="35">
        <f t="shared" si="163"/>
        <v>496</v>
      </c>
      <c r="BK463" s="35">
        <f t="shared" si="164"/>
        <v>2147</v>
      </c>
      <c r="BL463" s="32">
        <f t="shared" si="165"/>
        <v>0.47828024058810414</v>
      </c>
      <c r="BM463" s="32"/>
      <c r="BN463" s="31">
        <v>27394</v>
      </c>
      <c r="BO463" s="38">
        <v>7.2</v>
      </c>
      <c r="BP463" s="38"/>
      <c r="BU463" s="31">
        <v>27394</v>
      </c>
      <c r="BV463" s="6">
        <v>77657</v>
      </c>
      <c r="BW463" s="6">
        <f t="shared" si="166"/>
        <v>-602</v>
      </c>
      <c r="BX463" s="35">
        <f t="shared" si="167"/>
        <v>-378</v>
      </c>
      <c r="BY463" s="32">
        <f t="shared" si="168"/>
        <v>-4.8439802652655573E-3</v>
      </c>
    </row>
    <row r="464" spans="37:77">
      <c r="AK464" s="31">
        <v>27363</v>
      </c>
      <c r="AL464" s="6">
        <v>151256</v>
      </c>
      <c r="AM464" s="6">
        <f t="shared" si="155"/>
        <v>247</v>
      </c>
      <c r="AN464" s="6">
        <f t="shared" si="156"/>
        <v>3037</v>
      </c>
      <c r="AO464" s="32">
        <f t="shared" si="152"/>
        <v>2.0489950681086722E-2</v>
      </c>
      <c r="AP464" s="32"/>
      <c r="AQ464" s="31">
        <v>27363</v>
      </c>
      <c r="AR464" s="6">
        <v>92766</v>
      </c>
      <c r="AS464" s="6">
        <f t="shared" si="157"/>
        <v>248</v>
      </c>
      <c r="AT464" s="6">
        <f t="shared" si="158"/>
        <v>2050</v>
      </c>
      <c r="AU464" s="32">
        <f t="shared" si="153"/>
        <v>2.2597998148066401E-2</v>
      </c>
      <c r="AV464" s="32"/>
      <c r="AW464" s="31">
        <v>27363</v>
      </c>
      <c r="AX464" s="6">
        <v>61.3</v>
      </c>
      <c r="AY464" s="46">
        <f t="shared" si="154"/>
        <v>0.6133045961813085</v>
      </c>
      <c r="AZ464" s="34"/>
      <c r="BA464" s="31">
        <v>27363</v>
      </c>
      <c r="BB464" s="35">
        <v>86626</v>
      </c>
      <c r="BC464" s="15">
        <f t="shared" si="159"/>
        <v>-369</v>
      </c>
      <c r="BD464" s="36">
        <f t="shared" si="160"/>
        <v>306</v>
      </c>
      <c r="BE464" s="32">
        <f t="shared" si="161"/>
        <v>3.5449490268766315E-3</v>
      </c>
      <c r="BF464" s="72">
        <f t="shared" si="162"/>
        <v>2.1835132665022794E-2</v>
      </c>
      <c r="BG464" s="32"/>
      <c r="BH464" s="31">
        <v>27363</v>
      </c>
      <c r="BI464" s="35">
        <v>6140</v>
      </c>
      <c r="BJ464" s="35">
        <f t="shared" si="163"/>
        <v>617</v>
      </c>
      <c r="BK464" s="35">
        <f t="shared" si="164"/>
        <v>1744</v>
      </c>
      <c r="BL464" s="32">
        <f t="shared" si="165"/>
        <v>0.39672429481346683</v>
      </c>
      <c r="BM464" s="32"/>
      <c r="BN464" s="31">
        <v>27363</v>
      </c>
      <c r="BO464" s="38">
        <v>6.6</v>
      </c>
      <c r="BP464" s="38"/>
      <c r="BU464" s="31">
        <v>27363</v>
      </c>
      <c r="BV464" s="6">
        <v>78259</v>
      </c>
      <c r="BW464" s="6">
        <f t="shared" si="166"/>
        <v>-368</v>
      </c>
      <c r="BX464" s="35">
        <f t="shared" si="167"/>
        <v>350</v>
      </c>
      <c r="BY464" s="32">
        <f t="shared" si="168"/>
        <v>4.4924206445982051E-3</v>
      </c>
    </row>
    <row r="465" spans="37:77">
      <c r="AK465" s="31">
        <v>27333</v>
      </c>
      <c r="AL465" s="6">
        <v>151009</v>
      </c>
      <c r="AM465" s="6">
        <f t="shared" si="155"/>
        <v>256</v>
      </c>
      <c r="AN465" s="6">
        <f t="shared" si="156"/>
        <v>3029</v>
      </c>
      <c r="AO465" s="32">
        <f t="shared" si="152"/>
        <v>2.0468982294904681E-2</v>
      </c>
      <c r="AP465" s="32"/>
      <c r="AQ465" s="31">
        <v>27333</v>
      </c>
      <c r="AR465" s="6">
        <v>92518</v>
      </c>
      <c r="AS465" s="6">
        <f t="shared" si="157"/>
        <v>30</v>
      </c>
      <c r="AT465" s="6">
        <f t="shared" si="158"/>
        <v>2387</v>
      </c>
      <c r="AU465" s="32">
        <f t="shared" si="153"/>
        <v>2.6483673763743942E-2</v>
      </c>
      <c r="AV465" s="32"/>
      <c r="AW465" s="31">
        <v>27333</v>
      </c>
      <c r="AX465" s="6">
        <v>61.3</v>
      </c>
      <c r="AY465" s="46">
        <f t="shared" si="154"/>
        <v>0.61266547026998386</v>
      </c>
      <c r="AZ465" s="34"/>
      <c r="BA465" s="31">
        <v>27333</v>
      </c>
      <c r="BB465" s="35">
        <v>86995</v>
      </c>
      <c r="BC465" s="15">
        <f t="shared" si="159"/>
        <v>-56</v>
      </c>
      <c r="BD465" s="36">
        <f t="shared" si="160"/>
        <v>1008</v>
      </c>
      <c r="BE465" s="32">
        <f t="shared" si="161"/>
        <v>1.1722702268947671E-2</v>
      </c>
      <c r="BF465" s="72">
        <f t="shared" si="162"/>
        <v>2.6262968254644248E-2</v>
      </c>
      <c r="BG465" s="32"/>
      <c r="BH465" s="31">
        <v>27333</v>
      </c>
      <c r="BI465" s="35">
        <v>5523</v>
      </c>
      <c r="BJ465" s="35">
        <f t="shared" si="163"/>
        <v>86</v>
      </c>
      <c r="BK465" s="35">
        <f t="shared" si="164"/>
        <v>1379</v>
      </c>
      <c r="BL465" s="32">
        <f t="shared" si="165"/>
        <v>0.33277027027027017</v>
      </c>
      <c r="BM465" s="32"/>
      <c r="BN465" s="31">
        <v>27333</v>
      </c>
      <c r="BO465" s="38">
        <v>6</v>
      </c>
      <c r="BP465" s="38"/>
      <c r="BU465" s="31">
        <v>27333</v>
      </c>
      <c r="BV465" s="6">
        <v>78627</v>
      </c>
      <c r="BW465" s="6">
        <f t="shared" si="166"/>
        <v>13</v>
      </c>
      <c r="BX465" s="35">
        <f t="shared" si="167"/>
        <v>1022</v>
      </c>
      <c r="BY465" s="32">
        <f t="shared" si="168"/>
        <v>1.3169254558340393E-2</v>
      </c>
    </row>
    <row r="466" spans="37:77">
      <c r="AK466" s="31">
        <v>27302</v>
      </c>
      <c r="AL466" s="6">
        <v>150753</v>
      </c>
      <c r="AM466" s="6">
        <f t="shared" si="155"/>
        <v>260</v>
      </c>
      <c r="AN466" s="6">
        <f t="shared" si="156"/>
        <v>3022</v>
      </c>
      <c r="AO466" s="32">
        <f t="shared" si="152"/>
        <v>2.0456099261495497E-2</v>
      </c>
      <c r="AP466" s="32"/>
      <c r="AQ466" s="31">
        <v>27302</v>
      </c>
      <c r="AR466" s="6">
        <v>92488</v>
      </c>
      <c r="AS466" s="6">
        <f t="shared" si="157"/>
        <v>429</v>
      </c>
      <c r="AT466" s="6">
        <f t="shared" si="158"/>
        <v>2650</v>
      </c>
      <c r="AU466" s="32">
        <f t="shared" si="153"/>
        <v>2.9497540016474089E-2</v>
      </c>
      <c r="AV466" s="32"/>
      <c r="AW466" s="31">
        <v>27302</v>
      </c>
      <c r="AX466" s="6">
        <v>61.4</v>
      </c>
      <c r="AY466" s="46">
        <f t="shared" si="154"/>
        <v>0.61350686221833062</v>
      </c>
      <c r="AZ466" s="34"/>
      <c r="BA466" s="31">
        <v>27302</v>
      </c>
      <c r="BB466" s="35">
        <v>87051</v>
      </c>
      <c r="BC466" s="15">
        <f t="shared" si="159"/>
        <v>14</v>
      </c>
      <c r="BD466" s="36">
        <f t="shared" si="160"/>
        <v>1563</v>
      </c>
      <c r="BE466" s="32">
        <f t="shared" si="161"/>
        <v>1.8283267827063465E-2</v>
      </c>
      <c r="BF466" s="72">
        <f t="shared" si="162"/>
        <v>2.69808207615988E-2</v>
      </c>
      <c r="BG466" s="32"/>
      <c r="BH466" s="31">
        <v>27302</v>
      </c>
      <c r="BI466" s="35">
        <v>5437</v>
      </c>
      <c r="BJ466" s="35">
        <f t="shared" si="163"/>
        <v>415</v>
      </c>
      <c r="BK466" s="35">
        <f t="shared" si="164"/>
        <v>1087</v>
      </c>
      <c r="BL466" s="32">
        <f t="shared" si="165"/>
        <v>0.24988505747126433</v>
      </c>
      <c r="BM466" s="32"/>
      <c r="BN466" s="31">
        <v>27302</v>
      </c>
      <c r="BO466" s="38">
        <v>5.9</v>
      </c>
      <c r="BP466" s="38"/>
      <c r="BU466" s="31">
        <v>27302</v>
      </c>
      <c r="BV466" s="6">
        <v>78614</v>
      </c>
      <c r="BW466" s="6">
        <f t="shared" si="166"/>
        <v>-5</v>
      </c>
      <c r="BX466" s="35">
        <f t="shared" si="167"/>
        <v>1333</v>
      </c>
      <c r="BY466" s="32">
        <f t="shared" si="168"/>
        <v>1.7248741605310425E-2</v>
      </c>
    </row>
    <row r="467" spans="37:77">
      <c r="AK467" s="31">
        <v>27272</v>
      </c>
      <c r="AL467" s="6">
        <v>150493</v>
      </c>
      <c r="AM467" s="6">
        <f t="shared" si="155"/>
        <v>245</v>
      </c>
      <c r="AN467" s="6">
        <f t="shared" si="156"/>
        <v>3022</v>
      </c>
      <c r="AO467" s="32">
        <f t="shared" si="152"/>
        <v>2.049216456116798E-2</v>
      </c>
      <c r="AP467" s="32"/>
      <c r="AQ467" s="31">
        <v>27272</v>
      </c>
      <c r="AR467" s="6">
        <v>92059</v>
      </c>
      <c r="AS467" s="6">
        <f t="shared" si="157"/>
        <v>-153</v>
      </c>
      <c r="AT467" s="6">
        <f t="shared" si="158"/>
        <v>2550</v>
      </c>
      <c r="AU467" s="32">
        <f t="shared" si="153"/>
        <v>2.8488755320694059E-2</v>
      </c>
      <c r="AV467" s="32"/>
      <c r="AW467" s="31">
        <v>27272</v>
      </c>
      <c r="AX467" s="6">
        <v>61.2</v>
      </c>
      <c r="AY467" s="46">
        <f t="shared" si="154"/>
        <v>0.611716159555594</v>
      </c>
      <c r="AZ467" s="34"/>
      <c r="BA467" s="31">
        <v>27272</v>
      </c>
      <c r="BB467" s="35">
        <v>87037</v>
      </c>
      <c r="BC467" s="15">
        <f t="shared" si="159"/>
        <v>-112</v>
      </c>
      <c r="BD467" s="36">
        <f t="shared" si="160"/>
        <v>1833</v>
      </c>
      <c r="BE467" s="32">
        <f t="shared" si="161"/>
        <v>2.1513074503544338E-2</v>
      </c>
      <c r="BF467" s="72">
        <f t="shared" si="162"/>
        <v>2.665665592744848E-2</v>
      </c>
      <c r="BG467" s="32"/>
      <c r="BH467" s="31">
        <v>27272</v>
      </c>
      <c r="BI467" s="35">
        <v>5022</v>
      </c>
      <c r="BJ467" s="35">
        <f t="shared" si="163"/>
        <v>-41</v>
      </c>
      <c r="BK467" s="35">
        <f t="shared" si="164"/>
        <v>717</v>
      </c>
      <c r="BL467" s="32">
        <f t="shared" si="165"/>
        <v>0.16655052264808368</v>
      </c>
      <c r="BM467" s="32"/>
      <c r="BN467" s="31">
        <v>27272</v>
      </c>
      <c r="BO467" s="38">
        <v>5.5</v>
      </c>
      <c r="BP467" s="38"/>
      <c r="BU467" s="31">
        <v>27272</v>
      </c>
      <c r="BV467" s="6">
        <v>78619</v>
      </c>
      <c r="BW467" s="6">
        <f t="shared" si="166"/>
        <v>-15</v>
      </c>
      <c r="BX467" s="35">
        <f t="shared" si="167"/>
        <v>1453</v>
      </c>
      <c r="BY467" s="32">
        <f t="shared" si="168"/>
        <v>1.8829536324287854E-2</v>
      </c>
    </row>
    <row r="468" spans="37:77">
      <c r="AK468" s="31">
        <v>27241</v>
      </c>
      <c r="AL468" s="6">
        <v>150248</v>
      </c>
      <c r="AM468" s="6">
        <f t="shared" si="155"/>
        <v>236</v>
      </c>
      <c r="AN468" s="6">
        <f t="shared" si="156"/>
        <v>3015</v>
      </c>
      <c r="AO468" s="32">
        <f t="shared" si="152"/>
        <v>2.0477746157451016E-2</v>
      </c>
      <c r="AP468" s="32"/>
      <c r="AQ468" s="31">
        <v>27241</v>
      </c>
      <c r="AR468" s="6">
        <v>92212</v>
      </c>
      <c r="AS468" s="6">
        <f t="shared" si="157"/>
        <v>344</v>
      </c>
      <c r="AT468" s="6">
        <f t="shared" si="158"/>
        <v>2608</v>
      </c>
      <c r="AU468" s="32">
        <f t="shared" si="153"/>
        <v>2.9105843489130034E-2</v>
      </c>
      <c r="AV468" s="32"/>
      <c r="AW468" s="31">
        <v>27241</v>
      </c>
      <c r="AX468" s="6">
        <v>61.4</v>
      </c>
      <c r="AY468" s="46">
        <f t="shared" si="154"/>
        <v>0.6137319631542516</v>
      </c>
      <c r="AZ468" s="34"/>
      <c r="BA468" s="31">
        <v>27241</v>
      </c>
      <c r="BB468" s="35">
        <v>87149</v>
      </c>
      <c r="BC468" s="15">
        <f t="shared" si="159"/>
        <v>208</v>
      </c>
      <c r="BD468" s="36">
        <f t="shared" si="160"/>
        <v>1850</v>
      </c>
      <c r="BE468" s="32">
        <f t="shared" si="161"/>
        <v>2.1688413697698694E-2</v>
      </c>
      <c r="BF468" s="72">
        <f t="shared" si="162"/>
        <v>2.9505279450089739E-2</v>
      </c>
      <c r="BG468" s="32"/>
      <c r="BH468" s="31">
        <v>27241</v>
      </c>
      <c r="BI468" s="35">
        <v>5063</v>
      </c>
      <c r="BJ468" s="35">
        <f t="shared" si="163"/>
        <v>136</v>
      </c>
      <c r="BK468" s="35">
        <f t="shared" si="164"/>
        <v>758</v>
      </c>
      <c r="BL468" s="32">
        <f t="shared" si="165"/>
        <v>0.17607433217189317</v>
      </c>
      <c r="BM468" s="32"/>
      <c r="BN468" s="31">
        <v>27241</v>
      </c>
      <c r="BO468" s="38">
        <v>5.5</v>
      </c>
      <c r="BP468" s="38"/>
      <c r="BU468" s="31">
        <v>27241</v>
      </c>
      <c r="BV468" s="6">
        <v>78634</v>
      </c>
      <c r="BW468" s="6">
        <f t="shared" si="166"/>
        <v>32</v>
      </c>
      <c r="BX468" s="35">
        <f t="shared" si="167"/>
        <v>1723</v>
      </c>
      <c r="BY468" s="32">
        <f t="shared" si="168"/>
        <v>2.2402517195199589E-2</v>
      </c>
    </row>
    <row r="469" spans="37:77">
      <c r="AK469" s="31">
        <v>27210</v>
      </c>
      <c r="AL469" s="6">
        <v>150012</v>
      </c>
      <c r="AM469" s="6">
        <f t="shared" si="155"/>
        <v>262</v>
      </c>
      <c r="AN469" s="6">
        <f t="shared" si="156"/>
        <v>3031</v>
      </c>
      <c r="AO469" s="32">
        <f t="shared" si="152"/>
        <v>2.0621713010525067E-2</v>
      </c>
      <c r="AP469" s="32"/>
      <c r="AQ469" s="31">
        <v>27210</v>
      </c>
      <c r="AR469" s="6">
        <v>91868</v>
      </c>
      <c r="AS469" s="6">
        <f t="shared" si="157"/>
        <v>272</v>
      </c>
      <c r="AT469" s="6">
        <f t="shared" si="158"/>
        <v>2320</v>
      </c>
      <c r="AU469" s="32">
        <f t="shared" si="153"/>
        <v>2.5907892973600744E-2</v>
      </c>
      <c r="AV469" s="32"/>
      <c r="AW469" s="31">
        <v>27210</v>
      </c>
      <c r="AX469" s="6">
        <v>61.2</v>
      </c>
      <c r="AY469" s="46">
        <f t="shared" si="154"/>
        <v>0.61240434098605445</v>
      </c>
      <c r="AZ469" s="34"/>
      <c r="BA469" s="31">
        <v>27210</v>
      </c>
      <c r="BB469" s="35">
        <v>86941</v>
      </c>
      <c r="BC469" s="15">
        <f t="shared" si="159"/>
        <v>50</v>
      </c>
      <c r="BD469" s="36">
        <f t="shared" si="160"/>
        <v>1756</v>
      </c>
      <c r="BE469" s="32">
        <f t="shared" si="161"/>
        <v>2.0613957856430165E-2</v>
      </c>
      <c r="BF469" s="72">
        <f t="shared" si="162"/>
        <v>2.9202487133324517E-2</v>
      </c>
      <c r="BG469" s="32"/>
      <c r="BH469" s="31">
        <v>27210</v>
      </c>
      <c r="BI469" s="35">
        <v>4927</v>
      </c>
      <c r="BJ469" s="35">
        <f t="shared" si="163"/>
        <v>222</v>
      </c>
      <c r="BK469" s="35">
        <f t="shared" si="164"/>
        <v>564</v>
      </c>
      <c r="BL469" s="32">
        <f t="shared" si="165"/>
        <v>0.12926885170754066</v>
      </c>
      <c r="BM469" s="32"/>
      <c r="BN469" s="31">
        <v>27210</v>
      </c>
      <c r="BO469" s="38">
        <v>5.4</v>
      </c>
      <c r="BP469" s="38"/>
      <c r="BU469" s="31">
        <v>27210</v>
      </c>
      <c r="BV469" s="6">
        <v>78602</v>
      </c>
      <c r="BW469" s="6">
        <f t="shared" si="166"/>
        <v>55</v>
      </c>
      <c r="BX469" s="35">
        <f t="shared" si="167"/>
        <v>1716</v>
      </c>
      <c r="BY469" s="32">
        <f t="shared" si="168"/>
        <v>2.2318757641182962E-2</v>
      </c>
    </row>
    <row r="470" spans="37:77">
      <c r="AK470" s="31">
        <v>27180</v>
      </c>
      <c r="AL470" s="6">
        <v>149750</v>
      </c>
      <c r="AM470" s="6">
        <f t="shared" si="155"/>
        <v>272</v>
      </c>
      <c r="AN470" s="6">
        <f t="shared" si="156"/>
        <v>3031</v>
      </c>
      <c r="AO470" s="32">
        <f t="shared" si="152"/>
        <v>2.0658537749030481E-2</v>
      </c>
      <c r="AP470" s="32"/>
      <c r="AQ470" s="31">
        <v>27180</v>
      </c>
      <c r="AR470" s="6">
        <v>91596</v>
      </c>
      <c r="AS470" s="6">
        <f t="shared" si="157"/>
        <v>309</v>
      </c>
      <c r="AT470" s="6">
        <f t="shared" si="158"/>
        <v>2619</v>
      </c>
      <c r="AU470" s="32">
        <f t="shared" si="153"/>
        <v>2.9434572979534002E-2</v>
      </c>
      <c r="AV470" s="32"/>
      <c r="AW470" s="31">
        <v>27180</v>
      </c>
      <c r="AX470" s="6">
        <v>61.2</v>
      </c>
      <c r="AY470" s="46">
        <f t="shared" si="154"/>
        <v>0.61165943238731224</v>
      </c>
      <c r="AZ470" s="34"/>
      <c r="BA470" s="31">
        <v>27180</v>
      </c>
      <c r="BB470" s="35">
        <v>86891</v>
      </c>
      <c r="BC470" s="15">
        <f t="shared" si="159"/>
        <v>222</v>
      </c>
      <c r="BD470" s="36">
        <f t="shared" si="160"/>
        <v>2243</v>
      </c>
      <c r="BE470" s="32">
        <f t="shared" si="161"/>
        <v>2.6497968055949395E-2</v>
      </c>
      <c r="BF470" s="72">
        <f t="shared" si="162"/>
        <v>3.0107581851805065E-2</v>
      </c>
      <c r="BG470" s="32"/>
      <c r="BH470" s="31">
        <v>27180</v>
      </c>
      <c r="BI470" s="35">
        <v>4705</v>
      </c>
      <c r="BJ470" s="35">
        <f t="shared" si="163"/>
        <v>87</v>
      </c>
      <c r="BK470" s="35">
        <f t="shared" si="164"/>
        <v>376</v>
      </c>
      <c r="BL470" s="32">
        <f t="shared" si="165"/>
        <v>8.6856086856086812E-2</v>
      </c>
      <c r="BM470" s="32"/>
      <c r="BN470" s="31">
        <v>27180</v>
      </c>
      <c r="BO470" s="38">
        <v>5.0999999999999996</v>
      </c>
      <c r="BP470" s="38"/>
      <c r="BU470" s="31">
        <v>27180</v>
      </c>
      <c r="BV470" s="6">
        <v>78547</v>
      </c>
      <c r="BW470" s="6">
        <f t="shared" si="166"/>
        <v>163</v>
      </c>
      <c r="BX470" s="35">
        <f t="shared" si="167"/>
        <v>1901</v>
      </c>
      <c r="BY470" s="32">
        <f t="shared" si="168"/>
        <v>2.4802338021553627E-2</v>
      </c>
    </row>
    <row r="471" spans="37:77">
      <c r="AK471" s="31">
        <v>27149</v>
      </c>
      <c r="AL471" s="6">
        <v>149478</v>
      </c>
      <c r="AM471" s="6">
        <f t="shared" si="155"/>
        <v>253</v>
      </c>
      <c r="AN471" s="6">
        <f t="shared" si="156"/>
        <v>3019</v>
      </c>
      <c r="AO471" s="32">
        <f t="shared" si="152"/>
        <v>2.0613277436005939E-2</v>
      </c>
      <c r="AP471" s="32"/>
      <c r="AQ471" s="31">
        <v>27149</v>
      </c>
      <c r="AR471" s="6">
        <v>91287</v>
      </c>
      <c r="AS471" s="6">
        <f t="shared" si="157"/>
        <v>-166</v>
      </c>
      <c r="AT471" s="6">
        <f t="shared" si="158"/>
        <v>2269</v>
      </c>
      <c r="AU471" s="32">
        <f t="shared" si="153"/>
        <v>2.5489226897930761E-2</v>
      </c>
      <c r="AV471" s="32"/>
      <c r="AW471" s="31">
        <v>27149</v>
      </c>
      <c r="AX471" s="6">
        <v>61.1</v>
      </c>
      <c r="AY471" s="46">
        <f t="shared" si="154"/>
        <v>0.61070525428491151</v>
      </c>
      <c r="AZ471" s="34"/>
      <c r="BA471" s="31">
        <v>27149</v>
      </c>
      <c r="BB471" s="35">
        <v>86669</v>
      </c>
      <c r="BC471" s="15">
        <f t="shared" si="159"/>
        <v>-150</v>
      </c>
      <c r="BD471" s="36">
        <f t="shared" si="160"/>
        <v>2110</v>
      </c>
      <c r="BE471" s="32">
        <f t="shared" si="161"/>
        <v>2.4952991402452662E-2</v>
      </c>
      <c r="BF471" s="72">
        <f t="shared" si="162"/>
        <v>3.0258627842552621E-2</v>
      </c>
      <c r="BG471" s="32"/>
      <c r="BH471" s="31">
        <v>27149</v>
      </c>
      <c r="BI471" s="35">
        <v>4618</v>
      </c>
      <c r="BJ471" s="35">
        <f t="shared" si="163"/>
        <v>-16</v>
      </c>
      <c r="BK471" s="35">
        <f t="shared" si="164"/>
        <v>159</v>
      </c>
      <c r="BL471" s="32">
        <f t="shared" si="165"/>
        <v>3.5658219331688779E-2</v>
      </c>
      <c r="BM471" s="32"/>
      <c r="BN471" s="31">
        <v>27149</v>
      </c>
      <c r="BO471" s="38">
        <v>5.0999999999999996</v>
      </c>
      <c r="BP471" s="38"/>
      <c r="BU471" s="31">
        <v>27149</v>
      </c>
      <c r="BV471" s="6">
        <v>78384</v>
      </c>
      <c r="BW471" s="6">
        <f t="shared" si="166"/>
        <v>89</v>
      </c>
      <c r="BX471" s="35">
        <f t="shared" si="167"/>
        <v>1928</v>
      </c>
      <c r="BY471" s="32">
        <f t="shared" si="168"/>
        <v>2.5217118342576228E-2</v>
      </c>
    </row>
    <row r="472" spans="37:77">
      <c r="AK472" s="31">
        <v>27119</v>
      </c>
      <c r="AL472" s="6">
        <v>149225</v>
      </c>
      <c r="AM472" s="6">
        <f t="shared" si="155"/>
        <v>243</v>
      </c>
      <c r="AN472" s="6">
        <f t="shared" si="156"/>
        <v>2995</v>
      </c>
      <c r="AO472" s="32">
        <f t="shared" si="152"/>
        <v>2.0481433358408019E-2</v>
      </c>
      <c r="AP472" s="32"/>
      <c r="AQ472" s="31">
        <v>27119</v>
      </c>
      <c r="AR472" s="6">
        <v>91453</v>
      </c>
      <c r="AS472" s="6">
        <f t="shared" si="157"/>
        <v>-32</v>
      </c>
      <c r="AT472" s="6">
        <f t="shared" si="158"/>
        <v>2607</v>
      </c>
      <c r="AU472" s="32">
        <f t="shared" si="153"/>
        <v>2.934290795308736E-2</v>
      </c>
      <c r="AV472" s="32"/>
      <c r="AW472" s="31">
        <v>27119</v>
      </c>
      <c r="AX472" s="6">
        <v>61.3</v>
      </c>
      <c r="AY472" s="46">
        <f t="shared" si="154"/>
        <v>0.6128530742167867</v>
      </c>
      <c r="AZ472" s="34"/>
      <c r="BA472" s="31">
        <v>27119</v>
      </c>
      <c r="BB472" s="35">
        <v>86819</v>
      </c>
      <c r="BC472" s="15">
        <f t="shared" si="159"/>
        <v>65</v>
      </c>
      <c r="BD472" s="36">
        <f t="shared" si="160"/>
        <v>2367</v>
      </c>
      <c r="BE472" s="32">
        <f t="shared" si="161"/>
        <v>2.8027755411357935E-2</v>
      </c>
      <c r="BF472" s="72">
        <f t="shared" si="162"/>
        <v>3.1660648083132292E-2</v>
      </c>
      <c r="BG472" s="32"/>
      <c r="BH472" s="31">
        <v>27119</v>
      </c>
      <c r="BI472" s="35">
        <v>4634</v>
      </c>
      <c r="BJ472" s="35">
        <f t="shared" si="163"/>
        <v>-97</v>
      </c>
      <c r="BK472" s="35">
        <f t="shared" si="164"/>
        <v>240</v>
      </c>
      <c r="BL472" s="32">
        <f t="shared" si="165"/>
        <v>5.4619936276740999E-2</v>
      </c>
      <c r="BM472" s="32"/>
      <c r="BN472" s="31">
        <v>27119</v>
      </c>
      <c r="BO472" s="38">
        <v>5.0999999999999996</v>
      </c>
      <c r="BP472" s="38"/>
      <c r="BU472" s="31">
        <v>27119</v>
      </c>
      <c r="BV472" s="6">
        <v>78295</v>
      </c>
      <c r="BW472" s="6">
        <f t="shared" si="166"/>
        <v>42</v>
      </c>
      <c r="BX472" s="35">
        <f t="shared" si="167"/>
        <v>2009</v>
      </c>
      <c r="BY472" s="32">
        <f t="shared" si="168"/>
        <v>2.6335107359148457E-2</v>
      </c>
    </row>
    <row r="473" spans="37:77">
      <c r="AK473" s="31">
        <v>27088</v>
      </c>
      <c r="AL473" s="6">
        <v>148982</v>
      </c>
      <c r="AM473" s="6">
        <f t="shared" si="155"/>
        <v>229</v>
      </c>
      <c r="AN473" s="6">
        <f t="shared" si="156"/>
        <v>3039</v>
      </c>
      <c r="AO473" s="32">
        <f t="shared" si="152"/>
        <v>2.0823198097887463E-2</v>
      </c>
      <c r="AP473" s="32"/>
      <c r="AQ473" s="31">
        <v>27088</v>
      </c>
      <c r="AR473" s="6">
        <v>91485</v>
      </c>
      <c r="AS473" s="6">
        <f t="shared" si="157"/>
        <v>286</v>
      </c>
      <c r="AT473" s="6">
        <f t="shared" si="158"/>
        <v>3121</v>
      </c>
      <c r="AU473" s="32">
        <f t="shared" si="153"/>
        <v>3.5319813498709829E-2</v>
      </c>
      <c r="AV473" s="32"/>
      <c r="AW473" s="31">
        <v>27088</v>
      </c>
      <c r="AX473" s="6">
        <v>61.4</v>
      </c>
      <c r="AY473" s="46">
        <f t="shared" si="154"/>
        <v>0.6140674712381361</v>
      </c>
      <c r="AZ473" s="34"/>
      <c r="BA473" s="31">
        <v>27088</v>
      </c>
      <c r="BB473" s="35">
        <v>86754</v>
      </c>
      <c r="BC473" s="15">
        <f t="shared" si="159"/>
        <v>199</v>
      </c>
      <c r="BD473" s="36">
        <f t="shared" si="160"/>
        <v>2842</v>
      </c>
      <c r="BE473" s="32">
        <f t="shared" si="161"/>
        <v>3.3868814948994075E-2</v>
      </c>
      <c r="BF473" s="72">
        <f t="shared" si="162"/>
        <v>3.4220001990451054E-2</v>
      </c>
      <c r="BG473" s="32"/>
      <c r="BH473" s="31">
        <v>27088</v>
      </c>
      <c r="BI473" s="35">
        <v>4731</v>
      </c>
      <c r="BJ473" s="35">
        <f t="shared" si="163"/>
        <v>87</v>
      </c>
      <c r="BK473" s="35">
        <f t="shared" si="164"/>
        <v>279</v>
      </c>
      <c r="BL473" s="32">
        <f t="shared" si="165"/>
        <v>6.2668463611859737E-2</v>
      </c>
      <c r="BM473" s="32"/>
      <c r="BN473" s="31">
        <v>27088</v>
      </c>
      <c r="BO473" s="38">
        <v>5.2</v>
      </c>
      <c r="BP473" s="38"/>
      <c r="BU473" s="31">
        <v>27088</v>
      </c>
      <c r="BV473" s="6">
        <v>78253</v>
      </c>
      <c r="BW473" s="6">
        <f t="shared" si="166"/>
        <v>149</v>
      </c>
      <c r="BX473" s="35">
        <f t="shared" si="167"/>
        <v>2236</v>
      </c>
      <c r="BY473" s="32">
        <f t="shared" si="168"/>
        <v>2.9414473078390291E-2</v>
      </c>
    </row>
    <row r="474" spans="37:77">
      <c r="AK474" s="31">
        <v>27060</v>
      </c>
      <c r="AL474" s="6">
        <v>148753</v>
      </c>
      <c r="AM474" s="6">
        <f t="shared" si="155"/>
        <v>274</v>
      </c>
      <c r="AN474" s="6">
        <f t="shared" si="156"/>
        <v>3033</v>
      </c>
      <c r="AO474" s="32">
        <f t="shared" si="152"/>
        <v>2.0813889651386308E-2</v>
      </c>
      <c r="AP474" s="32"/>
      <c r="AQ474" s="31">
        <v>27060</v>
      </c>
      <c r="AR474" s="6">
        <v>91199</v>
      </c>
      <c r="AS474" s="6">
        <f t="shared" si="157"/>
        <v>309</v>
      </c>
      <c r="AT474" s="6">
        <f t="shared" si="158"/>
        <v>3712</v>
      </c>
      <c r="AU474" s="32">
        <f t="shared" si="153"/>
        <v>4.2429160903905805E-2</v>
      </c>
      <c r="AV474" s="32"/>
      <c r="AW474" s="31">
        <v>27060</v>
      </c>
      <c r="AX474" s="6">
        <v>61.3</v>
      </c>
      <c r="AY474" s="46">
        <f t="shared" si="154"/>
        <v>0.61309015616491769</v>
      </c>
      <c r="AZ474" s="34"/>
      <c r="BA474" s="31">
        <v>27060</v>
      </c>
      <c r="BB474" s="35">
        <v>86555</v>
      </c>
      <c r="BC474" s="15">
        <f t="shared" si="159"/>
        <v>154</v>
      </c>
      <c r="BD474" s="36">
        <f t="shared" si="160"/>
        <v>3394</v>
      </c>
      <c r="BE474" s="32">
        <f t="shared" si="161"/>
        <v>4.0812400043289454E-2</v>
      </c>
      <c r="BF474" s="72">
        <f t="shared" si="162"/>
        <v>3.4005676299760812E-2</v>
      </c>
      <c r="BG474" s="32"/>
      <c r="BH474" s="31">
        <v>27060</v>
      </c>
      <c r="BI474" s="35">
        <v>4644</v>
      </c>
      <c r="BJ474" s="35">
        <f t="shared" si="163"/>
        <v>155</v>
      </c>
      <c r="BK474" s="35">
        <f t="shared" si="164"/>
        <v>318</v>
      </c>
      <c r="BL474" s="32">
        <f t="shared" si="165"/>
        <v>7.3509015256588039E-2</v>
      </c>
      <c r="BM474" s="32"/>
      <c r="BN474" s="31">
        <v>27060</v>
      </c>
      <c r="BO474" s="38">
        <v>5.0999999999999996</v>
      </c>
      <c r="BP474" s="38"/>
      <c r="BU474" s="31">
        <v>27060</v>
      </c>
      <c r="BV474" s="6">
        <v>78104</v>
      </c>
      <c r="BW474" s="6">
        <f t="shared" si="166"/>
        <v>69</v>
      </c>
      <c r="BX474" s="35">
        <f t="shared" si="167"/>
        <v>2484</v>
      </c>
      <c r="BY474" s="32">
        <f t="shared" si="168"/>
        <v>3.2848452790267046E-2</v>
      </c>
    </row>
    <row r="475" spans="37:77">
      <c r="AK475" s="31">
        <v>27029</v>
      </c>
      <c r="AL475" s="6">
        <v>148479</v>
      </c>
      <c r="AM475" s="6">
        <f t="shared" si="155"/>
        <v>260</v>
      </c>
      <c r="AN475" s="6">
        <f t="shared" si="156"/>
        <v>3033</v>
      </c>
      <c r="AO475" s="32">
        <f t="shared" si="152"/>
        <v>2.0853100119631929E-2</v>
      </c>
      <c r="AP475" s="32"/>
      <c r="AQ475" s="31">
        <v>27029</v>
      </c>
      <c r="AR475" s="6">
        <v>90890</v>
      </c>
      <c r="AS475" s="6">
        <f t="shared" si="157"/>
        <v>174</v>
      </c>
      <c r="AT475" s="6">
        <f t="shared" si="158"/>
        <v>2947</v>
      </c>
      <c r="AU475" s="32">
        <f t="shared" si="153"/>
        <v>3.3510341926020315E-2</v>
      </c>
      <c r="AV475" s="32"/>
      <c r="AW475" s="31">
        <v>27029</v>
      </c>
      <c r="AX475" s="6">
        <v>61.2</v>
      </c>
      <c r="AY475" s="46">
        <f t="shared" si="154"/>
        <v>0.61214043736824741</v>
      </c>
      <c r="AZ475" s="34"/>
      <c r="BA475" s="31">
        <v>27029</v>
      </c>
      <c r="BB475" s="35">
        <v>86401</v>
      </c>
      <c r="BC475" s="15">
        <f t="shared" si="159"/>
        <v>81</v>
      </c>
      <c r="BD475" s="36">
        <f t="shared" si="160"/>
        <v>3001</v>
      </c>
      <c r="BE475" s="32">
        <f t="shared" si="161"/>
        <v>3.5983213429256589E-2</v>
      </c>
      <c r="BF475" s="72">
        <f t="shared" si="162"/>
        <v>3.6190709496997098E-2</v>
      </c>
      <c r="BG475" s="32"/>
      <c r="BH475" s="31">
        <v>27029</v>
      </c>
      <c r="BI475" s="35">
        <v>4489</v>
      </c>
      <c r="BJ475" s="35">
        <f t="shared" si="163"/>
        <v>93</v>
      </c>
      <c r="BK475" s="35">
        <f t="shared" si="164"/>
        <v>-54</v>
      </c>
      <c r="BL475" s="32">
        <f t="shared" si="165"/>
        <v>-1.1886418666079646E-2</v>
      </c>
      <c r="BM475" s="32"/>
      <c r="BN475" s="31">
        <v>27029</v>
      </c>
      <c r="BO475" s="38">
        <v>4.9000000000000004</v>
      </c>
      <c r="BP475" s="38"/>
      <c r="BU475" s="31">
        <v>27029</v>
      </c>
      <c r="BV475" s="6">
        <v>78035</v>
      </c>
      <c r="BW475" s="6">
        <f t="shared" si="166"/>
        <v>126</v>
      </c>
      <c r="BX475" s="35">
        <f t="shared" si="167"/>
        <v>2765</v>
      </c>
      <c r="BY475" s="32">
        <f t="shared" si="168"/>
        <v>3.6734422744785444E-2</v>
      </c>
    </row>
    <row r="476" spans="37:77">
      <c r="AK476" s="31">
        <v>26998</v>
      </c>
      <c r="AL476" s="6">
        <v>148219</v>
      </c>
      <c r="AM476" s="6">
        <f t="shared" si="155"/>
        <v>239</v>
      </c>
      <c r="AN476" s="6">
        <f t="shared" si="156"/>
        <v>3008</v>
      </c>
      <c r="AO476" s="32">
        <f t="shared" si="152"/>
        <v>2.0714684149272466E-2</v>
      </c>
      <c r="AP476" s="32"/>
      <c r="AQ476" s="31">
        <v>26998</v>
      </c>
      <c r="AR476" s="6">
        <v>90716</v>
      </c>
      <c r="AS476" s="6">
        <f t="shared" si="157"/>
        <v>585</v>
      </c>
      <c r="AT476" s="6">
        <f t="shared" si="158"/>
        <v>3124</v>
      </c>
      <c r="AU476" s="32">
        <f t="shared" si="153"/>
        <v>3.5665357566901035E-2</v>
      </c>
      <c r="AV476" s="32"/>
      <c r="AW476" s="31">
        <v>26998</v>
      </c>
      <c r="AX476" s="6">
        <v>61.2</v>
      </c>
      <c r="AY476" s="46">
        <f t="shared" si="154"/>
        <v>0.61204029173047991</v>
      </c>
      <c r="AZ476" s="34"/>
      <c r="BA476" s="31">
        <v>26998</v>
      </c>
      <c r="BB476" s="35">
        <v>86320</v>
      </c>
      <c r="BC476" s="15">
        <f t="shared" si="159"/>
        <v>333</v>
      </c>
      <c r="BD476" s="36">
        <f t="shared" si="160"/>
        <v>3330</v>
      </c>
      <c r="BE476" s="32">
        <f t="shared" si="161"/>
        <v>4.0125316303168956E-2</v>
      </c>
      <c r="BF476" s="72">
        <f t="shared" si="162"/>
        <v>3.6831653257254682E-2</v>
      </c>
      <c r="BG476" s="32"/>
      <c r="BH476" s="31">
        <v>26998</v>
      </c>
      <c r="BI476" s="35">
        <v>4396</v>
      </c>
      <c r="BJ476" s="35">
        <f t="shared" si="163"/>
        <v>252</v>
      </c>
      <c r="BK476" s="35">
        <f t="shared" si="164"/>
        <v>-206</v>
      </c>
      <c r="BL476" s="32">
        <f t="shared" si="165"/>
        <v>-4.4763146458061676E-2</v>
      </c>
      <c r="BM476" s="32"/>
      <c r="BN476" s="31">
        <v>26998</v>
      </c>
      <c r="BO476" s="38">
        <v>4.8</v>
      </c>
      <c r="BP476" s="38"/>
      <c r="BU476" s="31">
        <v>26998</v>
      </c>
      <c r="BV476" s="6">
        <v>77909</v>
      </c>
      <c r="BW476" s="6">
        <f t="shared" si="166"/>
        <v>304</v>
      </c>
      <c r="BX476" s="35">
        <f t="shared" si="167"/>
        <v>2944</v>
      </c>
      <c r="BY476" s="32">
        <f t="shared" si="168"/>
        <v>3.9271660108050499E-2</v>
      </c>
    </row>
    <row r="477" spans="37:77">
      <c r="AK477" s="31">
        <v>26968</v>
      </c>
      <c r="AL477" s="6">
        <v>147980</v>
      </c>
      <c r="AM477" s="6">
        <f t="shared" si="155"/>
        <v>249</v>
      </c>
      <c r="AN477" s="6">
        <f t="shared" si="156"/>
        <v>2992</v>
      </c>
      <c r="AO477" s="32">
        <f t="shared" si="152"/>
        <v>2.0636190581289515E-2</v>
      </c>
      <c r="AP477" s="32"/>
      <c r="AQ477" s="31">
        <v>26968</v>
      </c>
      <c r="AR477" s="6">
        <v>90131</v>
      </c>
      <c r="AS477" s="6">
        <f t="shared" si="157"/>
        <v>293</v>
      </c>
      <c r="AT477" s="6">
        <f t="shared" si="158"/>
        <v>2640</v>
      </c>
      <c r="AU477" s="32">
        <f t="shared" si="153"/>
        <v>3.0174532237601692E-2</v>
      </c>
      <c r="AV477" s="32"/>
      <c r="AW477" s="31">
        <v>26968</v>
      </c>
      <c r="AX477" s="6">
        <v>60.9</v>
      </c>
      <c r="AY477" s="46">
        <f t="shared" si="154"/>
        <v>0.60907555075010134</v>
      </c>
      <c r="AZ477" s="34"/>
      <c r="BA477" s="31">
        <v>26968</v>
      </c>
      <c r="BB477" s="35">
        <v>85987</v>
      </c>
      <c r="BC477" s="15">
        <f t="shared" si="159"/>
        <v>499</v>
      </c>
      <c r="BD477" s="36">
        <f t="shared" si="160"/>
        <v>3371</v>
      </c>
      <c r="BE477" s="32">
        <f t="shared" si="161"/>
        <v>4.0803234240340824E-2</v>
      </c>
      <c r="BF477" s="72">
        <f t="shared" si="162"/>
        <v>3.7281418917012199E-2</v>
      </c>
      <c r="BG477" s="32"/>
      <c r="BH477" s="31">
        <v>26968</v>
      </c>
      <c r="BI477" s="35">
        <v>4144</v>
      </c>
      <c r="BJ477" s="35">
        <f t="shared" si="163"/>
        <v>-206</v>
      </c>
      <c r="BK477" s="35">
        <f t="shared" si="164"/>
        <v>-731</v>
      </c>
      <c r="BL477" s="32">
        <f t="shared" si="165"/>
        <v>-0.149948717948718</v>
      </c>
      <c r="BM477" s="32"/>
      <c r="BN477" s="31">
        <v>26968</v>
      </c>
      <c r="BO477" s="38">
        <v>4.5999999999999996</v>
      </c>
      <c r="BP477" s="38"/>
      <c r="BU477" s="31">
        <v>26968</v>
      </c>
      <c r="BV477" s="6">
        <v>77605</v>
      </c>
      <c r="BW477" s="6">
        <f t="shared" si="166"/>
        <v>324</v>
      </c>
      <c r="BX477" s="35">
        <f t="shared" si="167"/>
        <v>2933</v>
      </c>
      <c r="BY477" s="32">
        <f t="shared" si="168"/>
        <v>3.9278444396828815E-2</v>
      </c>
    </row>
    <row r="478" spans="37:77">
      <c r="AK478" s="31">
        <v>26937</v>
      </c>
      <c r="AL478" s="6">
        <v>147731</v>
      </c>
      <c r="AM478" s="6">
        <f t="shared" si="155"/>
        <v>260</v>
      </c>
      <c r="AN478" s="6">
        <f t="shared" si="156"/>
        <v>2970</v>
      </c>
      <c r="AO478" s="32">
        <f t="shared" si="152"/>
        <v>2.0516575597018472E-2</v>
      </c>
      <c r="AP478" s="32"/>
      <c r="AQ478" s="31">
        <v>26937</v>
      </c>
      <c r="AR478" s="6">
        <v>89838</v>
      </c>
      <c r="AS478" s="6">
        <f t="shared" si="157"/>
        <v>329</v>
      </c>
      <c r="AT478" s="6">
        <f t="shared" si="158"/>
        <v>2446</v>
      </c>
      <c r="AU478" s="32">
        <f t="shared" si="153"/>
        <v>2.7988831929696145E-2</v>
      </c>
      <c r="AV478" s="32"/>
      <c r="AW478" s="31">
        <v>26937</v>
      </c>
      <c r="AX478" s="6">
        <v>60.8</v>
      </c>
      <c r="AY478" s="46">
        <f t="shared" si="154"/>
        <v>0.60811881054078021</v>
      </c>
      <c r="AZ478" s="34"/>
      <c r="BA478" s="31">
        <v>26937</v>
      </c>
      <c r="BB478" s="35">
        <v>85488</v>
      </c>
      <c r="BC478" s="15">
        <f t="shared" si="159"/>
        <v>284</v>
      </c>
      <c r="BD478" s="36">
        <f t="shared" si="160"/>
        <v>2945</v>
      </c>
      <c r="BE478" s="32">
        <f t="shared" si="161"/>
        <v>3.5678373696134136E-2</v>
      </c>
      <c r="BF478" s="72">
        <f t="shared" si="162"/>
        <v>3.5746300753373927E-2</v>
      </c>
      <c r="BG478" s="32"/>
      <c r="BH478" s="31">
        <v>26937</v>
      </c>
      <c r="BI478" s="35">
        <v>4350</v>
      </c>
      <c r="BJ478" s="35">
        <f t="shared" si="163"/>
        <v>45</v>
      </c>
      <c r="BK478" s="35">
        <f t="shared" si="164"/>
        <v>-499</v>
      </c>
      <c r="BL478" s="32">
        <f t="shared" si="165"/>
        <v>-0.10290781604454524</v>
      </c>
      <c r="BM478" s="32"/>
      <c r="BN478" s="31">
        <v>26937</v>
      </c>
      <c r="BO478" s="38">
        <v>4.8</v>
      </c>
      <c r="BP478" s="38"/>
      <c r="BU478" s="31">
        <v>26937</v>
      </c>
      <c r="BV478" s="6">
        <v>77281</v>
      </c>
      <c r="BW478" s="6">
        <f t="shared" si="166"/>
        <v>115</v>
      </c>
      <c r="BX478" s="35">
        <f t="shared" si="167"/>
        <v>3013</v>
      </c>
      <c r="BY478" s="32">
        <f t="shared" si="168"/>
        <v>4.0569289599827751E-2</v>
      </c>
    </row>
    <row r="479" spans="37:77">
      <c r="AK479" s="31">
        <v>26907</v>
      </c>
      <c r="AL479" s="6">
        <v>147471</v>
      </c>
      <c r="AM479" s="6">
        <f t="shared" si="155"/>
        <v>238</v>
      </c>
      <c r="AN479" s="6">
        <f t="shared" si="156"/>
        <v>2949</v>
      </c>
      <c r="AO479" s="32">
        <f t="shared" si="152"/>
        <v>2.0405197824552745E-2</v>
      </c>
      <c r="AP479" s="32"/>
      <c r="AQ479" s="31">
        <v>26907</v>
      </c>
      <c r="AR479" s="6">
        <v>89509</v>
      </c>
      <c r="AS479" s="6">
        <f t="shared" si="157"/>
        <v>-95</v>
      </c>
      <c r="AT479" s="6">
        <f t="shared" si="158"/>
        <v>1992</v>
      </c>
      <c r="AU479" s="32">
        <f t="shared" si="153"/>
        <v>2.2761292091822094E-2</v>
      </c>
      <c r="AV479" s="32"/>
      <c r="AW479" s="31">
        <v>26907</v>
      </c>
      <c r="AX479" s="6">
        <v>60.7</v>
      </c>
      <c r="AY479" s="46">
        <f t="shared" si="154"/>
        <v>0.60696001247702935</v>
      </c>
      <c r="AZ479" s="34"/>
      <c r="BA479" s="31">
        <v>26907</v>
      </c>
      <c r="BB479" s="35">
        <v>85204</v>
      </c>
      <c r="BC479" s="15">
        <f t="shared" si="159"/>
        <v>-95</v>
      </c>
      <c r="BD479" s="36">
        <f t="shared" si="160"/>
        <v>2626</v>
      </c>
      <c r="BE479" s="32">
        <f t="shared" si="161"/>
        <v>3.1800237351352623E-2</v>
      </c>
      <c r="BF479" s="72">
        <f t="shared" si="162"/>
        <v>3.5003954529785664E-2</v>
      </c>
      <c r="BG479" s="32"/>
      <c r="BH479" s="31">
        <v>26907</v>
      </c>
      <c r="BI479" s="35">
        <v>4305</v>
      </c>
      <c r="BJ479" s="35">
        <f t="shared" si="163"/>
        <v>0</v>
      </c>
      <c r="BK479" s="35">
        <f t="shared" si="164"/>
        <v>-634</v>
      </c>
      <c r="BL479" s="32">
        <f t="shared" si="165"/>
        <v>-0.12836606600526423</v>
      </c>
      <c r="BM479" s="32"/>
      <c r="BN479" s="31">
        <v>26907</v>
      </c>
      <c r="BO479" s="38">
        <v>4.8</v>
      </c>
      <c r="BP479" s="38"/>
      <c r="BU479" s="31">
        <v>26907</v>
      </c>
      <c r="BV479" s="6">
        <v>77166</v>
      </c>
      <c r="BW479" s="6">
        <f t="shared" si="166"/>
        <v>255</v>
      </c>
      <c r="BX479" s="35">
        <f t="shared" si="167"/>
        <v>3029</v>
      </c>
      <c r="BY479" s="32">
        <f t="shared" si="168"/>
        <v>4.0856792155064214E-2</v>
      </c>
    </row>
    <row r="480" spans="37:77">
      <c r="AK480" s="31">
        <v>26876</v>
      </c>
      <c r="AL480" s="6">
        <v>147233</v>
      </c>
      <c r="AM480" s="6">
        <f t="shared" si="155"/>
        <v>252</v>
      </c>
      <c r="AN480" s="6">
        <f t="shared" si="156"/>
        <v>2948</v>
      </c>
      <c r="AO480" s="32">
        <f t="shared" si="152"/>
        <v>2.0431784315763979E-2</v>
      </c>
      <c r="AP480" s="32"/>
      <c r="AQ480" s="31">
        <v>26876</v>
      </c>
      <c r="AR480" s="6">
        <v>89604</v>
      </c>
      <c r="AS480" s="6">
        <f t="shared" si="157"/>
        <v>56</v>
      </c>
      <c r="AT480" s="6">
        <f t="shared" si="158"/>
        <v>2461</v>
      </c>
      <c r="AU480" s="32">
        <f t="shared" si="153"/>
        <v>2.8240937309938818E-2</v>
      </c>
      <c r="AV480" s="32"/>
      <c r="AW480" s="31">
        <v>26876</v>
      </c>
      <c r="AX480" s="6">
        <v>60.9</v>
      </c>
      <c r="AY480" s="46">
        <f t="shared" si="154"/>
        <v>0.60858639027935313</v>
      </c>
      <c r="AZ480" s="34"/>
      <c r="BA480" s="31">
        <v>26876</v>
      </c>
      <c r="BB480" s="35">
        <v>85299</v>
      </c>
      <c r="BC480" s="15">
        <f t="shared" si="159"/>
        <v>114</v>
      </c>
      <c r="BD480" s="36">
        <f t="shared" si="160"/>
        <v>3069</v>
      </c>
      <c r="BE480" s="32">
        <f t="shared" si="161"/>
        <v>3.7322145202480783E-2</v>
      </c>
      <c r="BF480" s="72">
        <f t="shared" si="162"/>
        <v>3.7102532786600695E-2</v>
      </c>
      <c r="BG480" s="32"/>
      <c r="BH480" s="31">
        <v>26876</v>
      </c>
      <c r="BI480" s="35">
        <v>4305</v>
      </c>
      <c r="BJ480" s="35">
        <f t="shared" si="163"/>
        <v>-58</v>
      </c>
      <c r="BK480" s="35">
        <f t="shared" si="164"/>
        <v>-608</v>
      </c>
      <c r="BL480" s="32">
        <f t="shared" si="165"/>
        <v>-0.12375330755139424</v>
      </c>
      <c r="BM480" s="32"/>
      <c r="BN480" s="31">
        <v>26876</v>
      </c>
      <c r="BO480" s="38">
        <v>4.8</v>
      </c>
      <c r="BP480" s="38"/>
      <c r="BU480" s="31">
        <v>26876</v>
      </c>
      <c r="BV480" s="6">
        <v>76911</v>
      </c>
      <c r="BW480" s="6">
        <f t="shared" si="166"/>
        <v>25</v>
      </c>
      <c r="BX480" s="35">
        <f t="shared" si="167"/>
        <v>3202</v>
      </c>
      <c r="BY480" s="32">
        <f t="shared" si="168"/>
        <v>4.344109945868202E-2</v>
      </c>
    </row>
    <row r="481" spans="37:77">
      <c r="AK481" s="31">
        <v>26845</v>
      </c>
      <c r="AL481" s="6">
        <v>146981</v>
      </c>
      <c r="AM481" s="6">
        <f t="shared" si="155"/>
        <v>262</v>
      </c>
      <c r="AN481" s="6">
        <f t="shared" si="156"/>
        <v>2948</v>
      </c>
      <c r="AO481" s="32">
        <f t="shared" ref="AO481:AO544" si="169">AL481/AL493-1</f>
        <v>2.0467531746197087E-2</v>
      </c>
      <c r="AP481" s="32"/>
      <c r="AQ481" s="31">
        <v>26845</v>
      </c>
      <c r="AR481" s="6">
        <v>89548</v>
      </c>
      <c r="AS481" s="6">
        <f t="shared" si="157"/>
        <v>571</v>
      </c>
      <c r="AT481" s="6">
        <f t="shared" si="158"/>
        <v>2542</v>
      </c>
      <c r="AU481" s="32">
        <f t="shared" ref="AU481:AU544" si="170">AR481/AR493-1</f>
        <v>2.9216375882123113E-2</v>
      </c>
      <c r="AV481" s="32"/>
      <c r="AW481" s="31">
        <v>26845</v>
      </c>
      <c r="AX481" s="6">
        <v>60.9</v>
      </c>
      <c r="AY481" s="46">
        <f t="shared" si="154"/>
        <v>0.60924881447261892</v>
      </c>
      <c r="AZ481" s="34"/>
      <c r="BA481" s="31">
        <v>26845</v>
      </c>
      <c r="BB481" s="35">
        <v>85185</v>
      </c>
      <c r="BC481" s="15">
        <f t="shared" si="159"/>
        <v>537</v>
      </c>
      <c r="BD481" s="36">
        <f t="shared" si="160"/>
        <v>3102</v>
      </c>
      <c r="BE481" s="32">
        <f t="shared" si="161"/>
        <v>3.7791016410218869E-2</v>
      </c>
      <c r="BF481" s="72">
        <f t="shared" si="162"/>
        <v>4.0011091581825142E-2</v>
      </c>
      <c r="BG481" s="32"/>
      <c r="BH481" s="31">
        <v>26845</v>
      </c>
      <c r="BI481" s="35">
        <v>4363</v>
      </c>
      <c r="BJ481" s="35">
        <f t="shared" si="163"/>
        <v>34</v>
      </c>
      <c r="BK481" s="35">
        <f t="shared" si="164"/>
        <v>-560</v>
      </c>
      <c r="BL481" s="32">
        <f t="shared" si="165"/>
        <v>-0.11375177737152142</v>
      </c>
      <c r="BM481" s="32"/>
      <c r="BN481" s="31">
        <v>26845</v>
      </c>
      <c r="BO481" s="38">
        <v>4.9000000000000004</v>
      </c>
      <c r="BP481" s="38"/>
      <c r="BU481" s="31">
        <v>26845</v>
      </c>
      <c r="BV481" s="6">
        <v>76886</v>
      </c>
      <c r="BW481" s="6">
        <f t="shared" si="166"/>
        <v>240</v>
      </c>
      <c r="BX481" s="35">
        <f t="shared" si="167"/>
        <v>3126</v>
      </c>
      <c r="BY481" s="32">
        <f t="shared" si="168"/>
        <v>4.238069414316703E-2</v>
      </c>
    </row>
    <row r="482" spans="37:77">
      <c r="AK482" s="31">
        <v>26815</v>
      </c>
      <c r="AL482" s="6">
        <v>146719</v>
      </c>
      <c r="AM482" s="6">
        <f t="shared" si="155"/>
        <v>260</v>
      </c>
      <c r="AN482" s="6">
        <f t="shared" si="156"/>
        <v>2959</v>
      </c>
      <c r="AO482" s="32">
        <f t="shared" si="169"/>
        <v>2.0582915971062876E-2</v>
      </c>
      <c r="AP482" s="32"/>
      <c r="AQ482" s="31">
        <v>26815</v>
      </c>
      <c r="AR482" s="6">
        <v>88977</v>
      </c>
      <c r="AS482" s="6">
        <f t="shared" si="157"/>
        <v>-41</v>
      </c>
      <c r="AT482" s="6">
        <f t="shared" si="158"/>
        <v>2168</v>
      </c>
      <c r="AU482" s="32">
        <f t="shared" si="170"/>
        <v>2.4974369017037423E-2</v>
      </c>
      <c r="AV482" s="32"/>
      <c r="AW482" s="31">
        <v>26815</v>
      </c>
      <c r="AX482" s="6">
        <v>60.6</v>
      </c>
      <c r="AY482" s="46">
        <f t="shared" si="154"/>
        <v>0.60644497304370937</v>
      </c>
      <c r="AZ482" s="34"/>
      <c r="BA482" s="31">
        <v>26815</v>
      </c>
      <c r="BB482" s="35">
        <v>84648</v>
      </c>
      <c r="BC482" s="15">
        <f t="shared" si="159"/>
        <v>89</v>
      </c>
      <c r="BD482" s="36">
        <f t="shared" si="160"/>
        <v>2761</v>
      </c>
      <c r="BE482" s="32">
        <f t="shared" si="161"/>
        <v>3.3717195647660736E-2</v>
      </c>
      <c r="BF482" s="72">
        <f t="shared" si="162"/>
        <v>3.4220454809640199E-2</v>
      </c>
      <c r="BG482" s="32"/>
      <c r="BH482" s="31">
        <v>26815</v>
      </c>
      <c r="BI482" s="35">
        <v>4329</v>
      </c>
      <c r="BJ482" s="35">
        <f t="shared" si="163"/>
        <v>-130</v>
      </c>
      <c r="BK482" s="35">
        <f t="shared" si="164"/>
        <v>-593</v>
      </c>
      <c r="BL482" s="32">
        <f t="shared" si="165"/>
        <v>-0.12047947988622509</v>
      </c>
      <c r="BM482" s="32"/>
      <c r="BN482" s="31">
        <v>26815</v>
      </c>
      <c r="BO482" s="38">
        <v>4.9000000000000004</v>
      </c>
      <c r="BP482" s="38"/>
      <c r="BU482" s="31">
        <v>26815</v>
      </c>
      <c r="BV482" s="6">
        <v>76646</v>
      </c>
      <c r="BW482" s="6">
        <f t="shared" si="166"/>
        <v>190</v>
      </c>
      <c r="BX482" s="35">
        <f t="shared" si="167"/>
        <v>3179</v>
      </c>
      <c r="BY482" s="32">
        <f t="shared" si="168"/>
        <v>4.3271128533899583E-2</v>
      </c>
    </row>
    <row r="483" spans="37:77">
      <c r="AK483" s="31">
        <v>26784</v>
      </c>
      <c r="AL483" s="6">
        <v>146459</v>
      </c>
      <c r="AM483" s="6">
        <f t="shared" si="155"/>
        <v>229</v>
      </c>
      <c r="AN483" s="6">
        <f t="shared" si="156"/>
        <v>2976</v>
      </c>
      <c r="AO483" s="32">
        <f t="shared" si="169"/>
        <v>2.0741133095906861E-2</v>
      </c>
      <c r="AP483" s="32"/>
      <c r="AQ483" s="31">
        <v>26784</v>
      </c>
      <c r="AR483" s="6">
        <v>89018</v>
      </c>
      <c r="AS483" s="6">
        <f t="shared" si="157"/>
        <v>172</v>
      </c>
      <c r="AT483" s="6">
        <f t="shared" si="158"/>
        <v>2404</v>
      </c>
      <c r="AU483" s="32">
        <f t="shared" si="170"/>
        <v>2.7755328237929255E-2</v>
      </c>
      <c r="AV483" s="32"/>
      <c r="AW483" s="31">
        <v>26784</v>
      </c>
      <c r="AX483" s="6">
        <v>60.8</v>
      </c>
      <c r="AY483" s="46">
        <f t="shared" si="154"/>
        <v>0.60780150076130524</v>
      </c>
      <c r="AZ483" s="34"/>
      <c r="BA483" s="31">
        <v>26784</v>
      </c>
      <c r="BB483" s="35">
        <v>84559</v>
      </c>
      <c r="BC483" s="15">
        <f t="shared" si="159"/>
        <v>107</v>
      </c>
      <c r="BD483" s="36">
        <f t="shared" si="160"/>
        <v>2904</v>
      </c>
      <c r="BE483" s="32">
        <f t="shared" si="161"/>
        <v>3.556426428265258E-2</v>
      </c>
      <c r="BF483" s="72">
        <f t="shared" si="162"/>
        <v>3.4670987269385334E-2</v>
      </c>
      <c r="BG483" s="32"/>
      <c r="BH483" s="31">
        <v>26784</v>
      </c>
      <c r="BI483" s="35">
        <v>4459</v>
      </c>
      <c r="BJ483" s="35">
        <f t="shared" si="163"/>
        <v>65</v>
      </c>
      <c r="BK483" s="35">
        <f t="shared" si="164"/>
        <v>-500</v>
      </c>
      <c r="BL483" s="32">
        <f t="shared" si="165"/>
        <v>-0.10082677959265984</v>
      </c>
      <c r="BM483" s="32"/>
      <c r="BN483" s="31">
        <v>26784</v>
      </c>
      <c r="BO483" s="38">
        <v>5</v>
      </c>
      <c r="BP483" s="38"/>
      <c r="BU483" s="31">
        <v>26784</v>
      </c>
      <c r="BV483" s="6">
        <v>76456</v>
      </c>
      <c r="BW483" s="6">
        <f t="shared" si="166"/>
        <v>170</v>
      </c>
      <c r="BX483" s="35">
        <f t="shared" si="167"/>
        <v>3293</v>
      </c>
      <c r="BY483" s="32">
        <f t="shared" si="168"/>
        <v>4.5009089293768678E-2</v>
      </c>
    </row>
    <row r="484" spans="37:77">
      <c r="AK484" s="31">
        <v>26754</v>
      </c>
      <c r="AL484" s="6">
        <v>146230</v>
      </c>
      <c r="AM484" s="6">
        <f t="shared" si="155"/>
        <v>287</v>
      </c>
      <c r="AN484" s="6">
        <f t="shared" si="156"/>
        <v>2967</v>
      </c>
      <c r="AO484" s="32">
        <f t="shared" si="169"/>
        <v>2.0710162428540624E-2</v>
      </c>
      <c r="AP484" s="32"/>
      <c r="AQ484" s="31">
        <v>26754</v>
      </c>
      <c r="AR484" s="6">
        <v>88846</v>
      </c>
      <c r="AS484" s="6">
        <f t="shared" si="157"/>
        <v>482</v>
      </c>
      <c r="AT484" s="6">
        <f t="shared" si="158"/>
        <v>2235</v>
      </c>
      <c r="AU484" s="32">
        <f t="shared" si="170"/>
        <v>2.5805036311784768E-2</v>
      </c>
      <c r="AV484" s="32"/>
      <c r="AW484" s="31">
        <v>26754</v>
      </c>
      <c r="AX484" s="6">
        <v>60.8</v>
      </c>
      <c r="AY484" s="46">
        <f t="shared" si="154"/>
        <v>0.60757710456130753</v>
      </c>
      <c r="AZ484" s="34"/>
      <c r="BA484" s="31">
        <v>26754</v>
      </c>
      <c r="BB484" s="35">
        <v>84452</v>
      </c>
      <c r="BC484" s="15">
        <f t="shared" si="159"/>
        <v>540</v>
      </c>
      <c r="BD484" s="36">
        <f t="shared" si="160"/>
        <v>2879</v>
      </c>
      <c r="BE484" s="32">
        <f t="shared" si="161"/>
        <v>3.5293540754906649E-2</v>
      </c>
      <c r="BF484" s="72">
        <f t="shared" si="162"/>
        <v>3.6638219453648202E-2</v>
      </c>
      <c r="BG484" s="32"/>
      <c r="BH484" s="31">
        <v>26754</v>
      </c>
      <c r="BI484" s="35">
        <v>4394</v>
      </c>
      <c r="BJ484" s="35">
        <f t="shared" si="163"/>
        <v>-58</v>
      </c>
      <c r="BK484" s="35">
        <f t="shared" si="164"/>
        <v>-644</v>
      </c>
      <c r="BL484" s="32">
        <f t="shared" si="165"/>
        <v>-0.12782850337435492</v>
      </c>
      <c r="BM484" s="32"/>
      <c r="BN484" s="31">
        <v>26754</v>
      </c>
      <c r="BO484" s="38">
        <v>4.9000000000000004</v>
      </c>
      <c r="BP484" s="38"/>
      <c r="BU484" s="31">
        <v>26754</v>
      </c>
      <c r="BV484" s="6">
        <v>76286</v>
      </c>
      <c r="BW484" s="6">
        <f t="shared" si="166"/>
        <v>269</v>
      </c>
      <c r="BX484" s="35">
        <f t="shared" si="167"/>
        <v>3341</v>
      </c>
      <c r="BY484" s="32">
        <f t="shared" si="168"/>
        <v>4.5801631366097828E-2</v>
      </c>
    </row>
    <row r="485" spans="37:77">
      <c r="AK485" s="31">
        <v>26723</v>
      </c>
      <c r="AL485" s="6">
        <v>145943</v>
      </c>
      <c r="AM485" s="6">
        <f t="shared" si="155"/>
        <v>223</v>
      </c>
      <c r="AN485" s="6">
        <f t="shared" si="156"/>
        <v>2926</v>
      </c>
      <c r="AO485" s="32">
        <f t="shared" si="169"/>
        <v>2.045910626009495E-2</v>
      </c>
      <c r="AP485" s="32"/>
      <c r="AQ485" s="31">
        <v>26723</v>
      </c>
      <c r="AR485" s="6">
        <v>88364</v>
      </c>
      <c r="AS485" s="6">
        <f t="shared" si="157"/>
        <v>877</v>
      </c>
      <c r="AT485" s="6">
        <f t="shared" si="158"/>
        <v>2328</v>
      </c>
      <c r="AU485" s="32">
        <f t="shared" si="170"/>
        <v>2.7058440652750093E-2</v>
      </c>
      <c r="AV485" s="32"/>
      <c r="AW485" s="31">
        <v>26723</v>
      </c>
      <c r="AX485" s="6">
        <v>60.5</v>
      </c>
      <c r="AY485" s="46">
        <f t="shared" si="154"/>
        <v>0.60546925854614475</v>
      </c>
      <c r="AZ485" s="34"/>
      <c r="BA485" s="31">
        <v>26723</v>
      </c>
      <c r="BB485" s="35">
        <v>83912</v>
      </c>
      <c r="BC485" s="15">
        <f t="shared" si="159"/>
        <v>751</v>
      </c>
      <c r="BD485" s="36">
        <f t="shared" si="160"/>
        <v>2804</v>
      </c>
      <c r="BE485" s="32">
        <f t="shared" si="161"/>
        <v>3.4571189031908034E-2</v>
      </c>
      <c r="BF485" s="72">
        <f t="shared" si="162"/>
        <v>3.2584196803120524E-2</v>
      </c>
      <c r="BG485" s="32"/>
      <c r="BH485" s="31">
        <v>26723</v>
      </c>
      <c r="BI485" s="35">
        <v>4452</v>
      </c>
      <c r="BJ485" s="35">
        <f t="shared" si="163"/>
        <v>126</v>
      </c>
      <c r="BK485" s="35">
        <f t="shared" si="164"/>
        <v>-476</v>
      </c>
      <c r="BL485" s="32">
        <f t="shared" si="165"/>
        <v>-9.6590909090909061E-2</v>
      </c>
      <c r="BM485" s="32"/>
      <c r="BN485" s="31">
        <v>26723</v>
      </c>
      <c r="BO485" s="38">
        <v>5</v>
      </c>
      <c r="BP485" s="38"/>
      <c r="BU485" s="31">
        <v>26723</v>
      </c>
      <c r="BV485" s="6">
        <v>76017</v>
      </c>
      <c r="BW485" s="6">
        <f t="shared" si="166"/>
        <v>397</v>
      </c>
      <c r="BX485" s="35">
        <f t="shared" si="167"/>
        <v>3365</v>
      </c>
      <c r="BY485" s="32">
        <f t="shared" si="168"/>
        <v>4.6316687771843945E-2</v>
      </c>
    </row>
    <row r="486" spans="37:77">
      <c r="AK486" s="31">
        <v>26695</v>
      </c>
      <c r="AL486" s="6">
        <v>145720</v>
      </c>
      <c r="AM486" s="6">
        <f t="shared" si="155"/>
        <v>274</v>
      </c>
      <c r="AN486" s="6">
        <f t="shared" si="156"/>
        <v>2984</v>
      </c>
      <c r="AO486" s="32">
        <f t="shared" si="169"/>
        <v>2.090572805739277E-2</v>
      </c>
      <c r="AP486" s="32"/>
      <c r="AQ486" s="31">
        <v>26695</v>
      </c>
      <c r="AR486" s="6">
        <v>87487</v>
      </c>
      <c r="AS486" s="6">
        <f t="shared" si="157"/>
        <v>-456</v>
      </c>
      <c r="AT486" s="6">
        <f t="shared" si="158"/>
        <v>1509</v>
      </c>
      <c r="AU486" s="32">
        <f t="shared" si="170"/>
        <v>1.7551001418967704E-2</v>
      </c>
      <c r="AV486" s="32"/>
      <c r="AW486" s="31">
        <v>26695</v>
      </c>
      <c r="AX486" s="6">
        <v>60</v>
      </c>
      <c r="AY486" s="46">
        <f t="shared" si="154"/>
        <v>0.60037743617897332</v>
      </c>
      <c r="AZ486" s="34"/>
      <c r="BA486" s="31">
        <v>26695</v>
      </c>
      <c r="BB486" s="35">
        <v>83161</v>
      </c>
      <c r="BC486" s="15">
        <f t="shared" si="159"/>
        <v>-239</v>
      </c>
      <c r="BD486" s="36">
        <f t="shared" si="160"/>
        <v>2202</v>
      </c>
      <c r="BE486" s="32">
        <f t="shared" si="161"/>
        <v>2.719895255623217E-2</v>
      </c>
      <c r="BF486" s="72">
        <f t="shared" si="162"/>
        <v>2.6881835783086672E-2</v>
      </c>
      <c r="BG486" s="32"/>
      <c r="BH486" s="31">
        <v>26695</v>
      </c>
      <c r="BI486" s="35">
        <v>4326</v>
      </c>
      <c r="BJ486" s="35">
        <f t="shared" si="163"/>
        <v>-217</v>
      </c>
      <c r="BK486" s="35">
        <f t="shared" si="164"/>
        <v>-693</v>
      </c>
      <c r="BL486" s="32">
        <f t="shared" si="165"/>
        <v>-0.13807531380753135</v>
      </c>
      <c r="BM486" s="32"/>
      <c r="BN486" s="31">
        <v>26695</v>
      </c>
      <c r="BO486" s="38">
        <v>4.9000000000000004</v>
      </c>
      <c r="BP486" s="38"/>
      <c r="BU486" s="31">
        <v>26695</v>
      </c>
      <c r="BV486" s="6">
        <v>75620</v>
      </c>
      <c r="BW486" s="6">
        <f t="shared" si="166"/>
        <v>350</v>
      </c>
      <c r="BX486" s="35">
        <f t="shared" si="167"/>
        <v>3175</v>
      </c>
      <c r="BY486" s="32">
        <f t="shared" si="168"/>
        <v>4.38263510249155E-2</v>
      </c>
    </row>
    <row r="487" spans="37:77">
      <c r="AK487" s="31">
        <v>26664</v>
      </c>
      <c r="AL487" s="6">
        <v>145446</v>
      </c>
      <c r="AM487" s="6">
        <f t="shared" si="155"/>
        <v>235</v>
      </c>
      <c r="AN487" s="6">
        <f t="shared" si="156"/>
        <v>3780</v>
      </c>
      <c r="AO487" s="32">
        <f t="shared" si="169"/>
        <v>2.6682478505781093E-2</v>
      </c>
      <c r="AP487" s="32"/>
      <c r="AQ487" s="31">
        <v>26664</v>
      </c>
      <c r="AR487" s="6">
        <v>87943</v>
      </c>
      <c r="AS487" s="6">
        <f t="shared" si="157"/>
        <v>351</v>
      </c>
      <c r="AT487" s="6">
        <f t="shared" si="158"/>
        <v>2318</v>
      </c>
      <c r="AU487" s="32">
        <f t="shared" si="170"/>
        <v>2.7071532846715263E-2</v>
      </c>
      <c r="AV487" s="32"/>
      <c r="AW487" s="31">
        <v>26664</v>
      </c>
      <c r="AX487" s="6">
        <v>60.5</v>
      </c>
      <c r="AY487" s="46">
        <f t="shared" si="154"/>
        <v>0.60464364781430913</v>
      </c>
      <c r="AZ487" s="34"/>
      <c r="BA487" s="31">
        <v>26664</v>
      </c>
      <c r="BB487" s="35">
        <v>83400</v>
      </c>
      <c r="BC487" s="15">
        <f t="shared" si="159"/>
        <v>410</v>
      </c>
      <c r="BD487" s="36">
        <f t="shared" si="160"/>
        <v>2929</v>
      </c>
      <c r="BE487" s="32">
        <f t="shared" si="161"/>
        <v>3.6398205564737607E-2</v>
      </c>
      <c r="BF487" s="72">
        <f t="shared" si="162"/>
        <v>3.0140217880213371E-2</v>
      </c>
      <c r="BG487" s="32"/>
      <c r="BH487" s="31">
        <v>26664</v>
      </c>
      <c r="BI487" s="35">
        <v>4543</v>
      </c>
      <c r="BJ487" s="35">
        <f t="shared" si="163"/>
        <v>-59</v>
      </c>
      <c r="BK487" s="35">
        <f t="shared" si="164"/>
        <v>-611</v>
      </c>
      <c r="BL487" s="32">
        <f t="shared" si="165"/>
        <v>-0.1185487000388048</v>
      </c>
      <c r="BM487" s="32"/>
      <c r="BN487" s="31">
        <v>26664</v>
      </c>
      <c r="BO487" s="38">
        <v>5.2</v>
      </c>
      <c r="BP487" s="38"/>
      <c r="BU487" s="31">
        <v>26664</v>
      </c>
      <c r="BV487" s="6">
        <v>75270</v>
      </c>
      <c r="BW487" s="6">
        <f t="shared" si="166"/>
        <v>305</v>
      </c>
      <c r="BX487" s="35">
        <f t="shared" si="167"/>
        <v>3162</v>
      </c>
      <c r="BY487" s="32">
        <f t="shared" si="168"/>
        <v>4.3850890331169845E-2</v>
      </c>
    </row>
    <row r="488" spans="37:77">
      <c r="AK488" s="31">
        <v>26633</v>
      </c>
      <c r="AL488" s="6">
        <v>145211</v>
      </c>
      <c r="AM488" s="6">
        <f t="shared" si="155"/>
        <v>223</v>
      </c>
      <c r="AN488" s="6">
        <f t="shared" si="156"/>
        <v>3818</v>
      </c>
      <c r="AO488" s="32">
        <f t="shared" si="169"/>
        <v>2.7002751197018338E-2</v>
      </c>
      <c r="AP488" s="32"/>
      <c r="AQ488" s="31">
        <v>26633</v>
      </c>
      <c r="AR488" s="6">
        <v>87592</v>
      </c>
      <c r="AS488" s="6">
        <f t="shared" si="157"/>
        <v>101</v>
      </c>
      <c r="AT488" s="6">
        <f t="shared" si="158"/>
        <v>2134</v>
      </c>
      <c r="AU488" s="32">
        <f t="shared" si="170"/>
        <v>2.4971330946195858E-2</v>
      </c>
      <c r="AV488" s="32"/>
      <c r="AW488" s="31">
        <v>26633</v>
      </c>
      <c r="AX488" s="6">
        <v>60.3</v>
      </c>
      <c r="AY488" s="46">
        <f t="shared" si="154"/>
        <v>0.60320499135740402</v>
      </c>
      <c r="AZ488" s="34"/>
      <c r="BA488" s="31">
        <v>26633</v>
      </c>
      <c r="BB488" s="35">
        <v>82990</v>
      </c>
      <c r="BC488" s="15">
        <f t="shared" si="159"/>
        <v>374</v>
      </c>
      <c r="BD488" s="36">
        <f t="shared" si="160"/>
        <v>2693</v>
      </c>
      <c r="BE488" s="32">
        <f t="shared" si="161"/>
        <v>3.3537990211340407E-2</v>
      </c>
      <c r="BF488" s="72">
        <f t="shared" si="162"/>
        <v>2.7239433757927034E-2</v>
      </c>
      <c r="BG488" s="32"/>
      <c r="BH488" s="31">
        <v>26633</v>
      </c>
      <c r="BI488" s="35">
        <v>4602</v>
      </c>
      <c r="BJ488" s="35">
        <f t="shared" si="163"/>
        <v>-273</v>
      </c>
      <c r="BK488" s="35">
        <f t="shared" si="164"/>
        <v>-559</v>
      </c>
      <c r="BL488" s="32">
        <f t="shared" si="165"/>
        <v>-0.10831234256926947</v>
      </c>
      <c r="BM488" s="32"/>
      <c r="BN488" s="31">
        <v>26633</v>
      </c>
      <c r="BO488" s="38">
        <v>5.3</v>
      </c>
      <c r="BP488" s="38"/>
      <c r="BU488" s="31">
        <v>26633</v>
      </c>
      <c r="BV488" s="6">
        <v>74965</v>
      </c>
      <c r="BW488" s="6">
        <f t="shared" si="166"/>
        <v>293</v>
      </c>
      <c r="BX488" s="35">
        <f t="shared" si="167"/>
        <v>3121</v>
      </c>
      <c r="BY488" s="32">
        <f t="shared" si="168"/>
        <v>4.3441345136685072E-2</v>
      </c>
    </row>
    <row r="489" spans="37:77">
      <c r="AK489" s="31">
        <v>26603</v>
      </c>
      <c r="AL489" s="6">
        <v>144988</v>
      </c>
      <c r="AM489" s="6">
        <f t="shared" si="155"/>
        <v>227</v>
      </c>
      <c r="AN489" s="6">
        <f t="shared" si="156"/>
        <v>3842</v>
      </c>
      <c r="AO489" s="32">
        <f t="shared" si="169"/>
        <v>2.722004165899139E-2</v>
      </c>
      <c r="AP489" s="32"/>
      <c r="AQ489" s="31">
        <v>26603</v>
      </c>
      <c r="AR489" s="6">
        <v>87491</v>
      </c>
      <c r="AS489" s="6">
        <f t="shared" si="157"/>
        <v>99</v>
      </c>
      <c r="AT489" s="6">
        <f t="shared" si="158"/>
        <v>2619</v>
      </c>
      <c r="AU489" s="32">
        <f t="shared" si="170"/>
        <v>3.0858233575266292E-2</v>
      </c>
      <c r="AV489" s="32"/>
      <c r="AW489" s="31">
        <v>26603</v>
      </c>
      <c r="AX489" s="6">
        <v>60.3</v>
      </c>
      <c r="AY489" s="46">
        <f t="shared" si="154"/>
        <v>0.60343614643970533</v>
      </c>
      <c r="AZ489" s="34"/>
      <c r="BA489" s="31">
        <v>26603</v>
      </c>
      <c r="BB489" s="35">
        <v>82616</v>
      </c>
      <c r="BC489" s="15">
        <f t="shared" si="159"/>
        <v>73</v>
      </c>
      <c r="BD489" s="36">
        <f t="shared" si="160"/>
        <v>2698</v>
      </c>
      <c r="BE489" s="32">
        <f t="shared" si="161"/>
        <v>3.3759603593683574E-2</v>
      </c>
      <c r="BF489" s="72">
        <f t="shared" si="162"/>
        <v>2.4714840241272129E-2</v>
      </c>
      <c r="BG489" s="32"/>
      <c r="BH489" s="31">
        <v>26603</v>
      </c>
      <c r="BI489" s="35">
        <v>4875</v>
      </c>
      <c r="BJ489" s="35">
        <f t="shared" si="163"/>
        <v>26</v>
      </c>
      <c r="BK489" s="35">
        <f t="shared" si="164"/>
        <v>-79</v>
      </c>
      <c r="BL489" s="32">
        <f t="shared" si="165"/>
        <v>-1.594670972951151E-2</v>
      </c>
      <c r="BM489" s="32"/>
      <c r="BN489" s="31">
        <v>26603</v>
      </c>
      <c r="BO489" s="38">
        <v>5.6</v>
      </c>
      <c r="BP489" s="38"/>
      <c r="BU489" s="31">
        <v>26603</v>
      </c>
      <c r="BV489" s="6">
        <v>74672</v>
      </c>
      <c r="BW489" s="6">
        <f t="shared" si="166"/>
        <v>404</v>
      </c>
      <c r="BX489" s="35">
        <f t="shared" si="167"/>
        <v>3030</v>
      </c>
      <c r="BY489" s="32">
        <f t="shared" si="168"/>
        <v>4.2293626643588933E-2</v>
      </c>
    </row>
    <row r="490" spans="37:77">
      <c r="AK490" s="31">
        <v>26572</v>
      </c>
      <c r="AL490" s="6">
        <v>144761</v>
      </c>
      <c r="AM490" s="6">
        <f t="shared" si="155"/>
        <v>239</v>
      </c>
      <c r="AN490" s="6">
        <f t="shared" si="156"/>
        <v>3892</v>
      </c>
      <c r="AO490" s="32">
        <f t="shared" si="169"/>
        <v>2.7628505916844626E-2</v>
      </c>
      <c r="AP490" s="32"/>
      <c r="AQ490" s="31">
        <v>26572</v>
      </c>
      <c r="AR490" s="6">
        <v>87392</v>
      </c>
      <c r="AS490" s="6">
        <f t="shared" si="157"/>
        <v>-125</v>
      </c>
      <c r="AT490" s="6">
        <f t="shared" si="158"/>
        <v>2661</v>
      </c>
      <c r="AU490" s="32">
        <f t="shared" si="170"/>
        <v>3.1405270798173124E-2</v>
      </c>
      <c r="AV490" s="32"/>
      <c r="AW490" s="31">
        <v>26572</v>
      </c>
      <c r="AX490" s="6">
        <v>60.4</v>
      </c>
      <c r="AY490" s="46">
        <f t="shared" si="154"/>
        <v>0.60369850995779251</v>
      </c>
      <c r="AZ490" s="34"/>
      <c r="BA490" s="31">
        <v>26572</v>
      </c>
      <c r="BB490" s="35">
        <v>82543</v>
      </c>
      <c r="BC490" s="15">
        <f t="shared" si="159"/>
        <v>-35</v>
      </c>
      <c r="BD490" s="36">
        <f t="shared" si="160"/>
        <v>2854</v>
      </c>
      <c r="BE490" s="32">
        <f t="shared" si="161"/>
        <v>3.5814227810613719E-2</v>
      </c>
      <c r="BF490" s="72">
        <f t="shared" si="162"/>
        <v>2.5493294444938419E-2</v>
      </c>
      <c r="BG490" s="32"/>
      <c r="BH490" s="31">
        <v>26572</v>
      </c>
      <c r="BI490" s="35">
        <v>4849</v>
      </c>
      <c r="BJ490" s="35">
        <f t="shared" si="163"/>
        <v>-90</v>
      </c>
      <c r="BK490" s="35">
        <f t="shared" si="164"/>
        <v>-193</v>
      </c>
      <c r="BL490" s="32">
        <f t="shared" si="165"/>
        <v>-3.8278460928203084E-2</v>
      </c>
      <c r="BM490" s="32"/>
      <c r="BN490" s="31">
        <v>26572</v>
      </c>
      <c r="BO490" s="38">
        <v>5.5</v>
      </c>
      <c r="BP490" s="38"/>
      <c r="BU490" s="31">
        <v>26572</v>
      </c>
      <c r="BV490" s="6">
        <v>74268</v>
      </c>
      <c r="BW490" s="6">
        <f t="shared" si="166"/>
        <v>131</v>
      </c>
      <c r="BX490" s="35">
        <f t="shared" si="167"/>
        <v>2648</v>
      </c>
      <c r="BY490" s="32">
        <f t="shared" si="168"/>
        <v>3.6972912594247509E-2</v>
      </c>
    </row>
    <row r="491" spans="37:77">
      <c r="AK491" s="31">
        <v>26542</v>
      </c>
      <c r="AL491" s="6">
        <v>144522</v>
      </c>
      <c r="AM491" s="6">
        <f t="shared" si="155"/>
        <v>237</v>
      </c>
      <c r="AN491" s="6">
        <f t="shared" si="156"/>
        <v>3926</v>
      </c>
      <c r="AO491" s="32">
        <f t="shared" si="169"/>
        <v>2.7923980767589507E-2</v>
      </c>
      <c r="AP491" s="32"/>
      <c r="AQ491" s="31">
        <v>26542</v>
      </c>
      <c r="AR491" s="6">
        <v>87517</v>
      </c>
      <c r="AS491" s="6">
        <f t="shared" si="157"/>
        <v>374</v>
      </c>
      <c r="AT491" s="6">
        <f t="shared" si="158"/>
        <v>2844</v>
      </c>
      <c r="AU491" s="32">
        <f t="shared" si="170"/>
        <v>3.358803869001914E-2</v>
      </c>
      <c r="AV491" s="32"/>
      <c r="AW491" s="31">
        <v>26542</v>
      </c>
      <c r="AX491" s="6">
        <v>60.6</v>
      </c>
      <c r="AY491" s="46">
        <f t="shared" si="154"/>
        <v>0.60556178298113783</v>
      </c>
      <c r="AZ491" s="34"/>
      <c r="BA491" s="31">
        <v>26542</v>
      </c>
      <c r="BB491" s="35">
        <v>82578</v>
      </c>
      <c r="BC491" s="15">
        <f t="shared" si="159"/>
        <v>348</v>
      </c>
      <c r="BD491" s="36">
        <f t="shared" si="160"/>
        <v>3039</v>
      </c>
      <c r="BE491" s="32">
        <f t="shared" si="161"/>
        <v>3.8207671708218705E-2</v>
      </c>
      <c r="BF491" s="72">
        <f t="shared" si="162"/>
        <v>2.4922669797943331E-2</v>
      </c>
      <c r="BG491" s="32"/>
      <c r="BH491" s="31">
        <v>26542</v>
      </c>
      <c r="BI491" s="35">
        <v>4939</v>
      </c>
      <c r="BJ491" s="35">
        <f t="shared" si="163"/>
        <v>26</v>
      </c>
      <c r="BK491" s="35">
        <f t="shared" si="164"/>
        <v>-195</v>
      </c>
      <c r="BL491" s="32">
        <f t="shared" si="165"/>
        <v>-3.7982080249318262E-2</v>
      </c>
      <c r="BM491" s="32"/>
      <c r="BN491" s="31">
        <v>26542</v>
      </c>
      <c r="BO491" s="38">
        <v>5.6</v>
      </c>
      <c r="BP491" s="38"/>
      <c r="BU491" s="31">
        <v>26542</v>
      </c>
      <c r="BV491" s="6">
        <v>74137</v>
      </c>
      <c r="BW491" s="6">
        <f t="shared" si="166"/>
        <v>428</v>
      </c>
      <c r="BX491" s="35">
        <f t="shared" si="167"/>
        <v>2769</v>
      </c>
      <c r="BY491" s="32">
        <f t="shared" si="168"/>
        <v>3.8798901468445335E-2</v>
      </c>
    </row>
    <row r="492" spans="37:77">
      <c r="AK492" s="31">
        <v>26511</v>
      </c>
      <c r="AL492" s="6">
        <v>144285</v>
      </c>
      <c r="AM492" s="6">
        <f t="shared" si="155"/>
        <v>252</v>
      </c>
      <c r="AN492" s="6">
        <f t="shared" si="156"/>
        <v>3942</v>
      </c>
      <c r="AO492" s="32">
        <f t="shared" si="169"/>
        <v>2.8088326457322399E-2</v>
      </c>
      <c r="AP492" s="32"/>
      <c r="AQ492" s="31">
        <v>26511</v>
      </c>
      <c r="AR492" s="6">
        <v>87143</v>
      </c>
      <c r="AS492" s="6">
        <f t="shared" si="157"/>
        <v>137</v>
      </c>
      <c r="AT492" s="6">
        <f t="shared" si="158"/>
        <v>2803</v>
      </c>
      <c r="AU492" s="32">
        <f t="shared" si="170"/>
        <v>3.323452691486839E-2</v>
      </c>
      <c r="AV492" s="32"/>
      <c r="AW492" s="31">
        <v>26511</v>
      </c>
      <c r="AX492" s="6">
        <v>60.4</v>
      </c>
      <c r="AY492" s="46">
        <f t="shared" si="154"/>
        <v>0.60396437606126763</v>
      </c>
      <c r="AZ492" s="34"/>
      <c r="BA492" s="31">
        <v>26511</v>
      </c>
      <c r="BB492" s="35">
        <v>82230</v>
      </c>
      <c r="BC492" s="15">
        <f t="shared" si="159"/>
        <v>147</v>
      </c>
      <c r="BD492" s="36">
        <f t="shared" si="160"/>
        <v>2925</v>
      </c>
      <c r="BE492" s="32">
        <f t="shared" si="161"/>
        <v>3.6882920370720607E-2</v>
      </c>
      <c r="BF492" s="72">
        <f t="shared" si="162"/>
        <v>2.2118771365910561E-2</v>
      </c>
      <c r="BG492" s="32"/>
      <c r="BH492" s="31">
        <v>26511</v>
      </c>
      <c r="BI492" s="35">
        <v>4913</v>
      </c>
      <c r="BJ492" s="35">
        <f t="shared" si="163"/>
        <v>-10</v>
      </c>
      <c r="BK492" s="35">
        <f t="shared" si="164"/>
        <v>-122</v>
      </c>
      <c r="BL492" s="32">
        <f t="shared" si="165"/>
        <v>-2.4230387288977195E-2</v>
      </c>
      <c r="BM492" s="32"/>
      <c r="BN492" s="31">
        <v>26511</v>
      </c>
      <c r="BO492" s="38">
        <v>5.6</v>
      </c>
      <c r="BP492" s="38"/>
      <c r="BU492" s="31">
        <v>26511</v>
      </c>
      <c r="BV492" s="6">
        <v>73709</v>
      </c>
      <c r="BW492" s="6">
        <f t="shared" si="166"/>
        <v>-51</v>
      </c>
      <c r="BX492" s="35">
        <f t="shared" si="167"/>
        <v>2393</v>
      </c>
      <c r="BY492" s="32">
        <f t="shared" si="168"/>
        <v>3.3554882494811755E-2</v>
      </c>
    </row>
    <row r="493" spans="37:77">
      <c r="AK493" s="31">
        <v>26480</v>
      </c>
      <c r="AL493" s="6">
        <v>144033</v>
      </c>
      <c r="AM493" s="6">
        <f t="shared" si="155"/>
        <v>273</v>
      </c>
      <c r="AN493" s="6">
        <f t="shared" si="156"/>
        <v>3943</v>
      </c>
      <c r="AO493" s="32">
        <f t="shared" si="169"/>
        <v>2.8146191733885439E-2</v>
      </c>
      <c r="AP493" s="32"/>
      <c r="AQ493" s="31">
        <v>26480</v>
      </c>
      <c r="AR493" s="6">
        <v>87006</v>
      </c>
      <c r="AS493" s="6">
        <f t="shared" si="157"/>
        <v>197</v>
      </c>
      <c r="AT493" s="6">
        <f t="shared" si="158"/>
        <v>3300</v>
      </c>
      <c r="AU493" s="32">
        <f t="shared" si="170"/>
        <v>3.9423697226005361E-2</v>
      </c>
      <c r="AV493" s="32"/>
      <c r="AW493" s="31">
        <v>26480</v>
      </c>
      <c r="AX493" s="6">
        <v>60.4</v>
      </c>
      <c r="AY493" s="46">
        <f t="shared" si="154"/>
        <v>0.60406990064776822</v>
      </c>
      <c r="AZ493" s="34"/>
      <c r="BA493" s="31">
        <v>26480</v>
      </c>
      <c r="BB493" s="35">
        <v>82083</v>
      </c>
      <c r="BC493" s="15">
        <f t="shared" si="159"/>
        <v>196</v>
      </c>
      <c r="BD493" s="36">
        <f t="shared" si="160"/>
        <v>3326</v>
      </c>
      <c r="BE493" s="32">
        <f t="shared" si="161"/>
        <v>4.2231166753431415E-2</v>
      </c>
      <c r="BF493" s="72">
        <f t="shared" si="162"/>
        <v>2.3309097207330542E-2</v>
      </c>
      <c r="BG493" s="32"/>
      <c r="BH493" s="31">
        <v>26480</v>
      </c>
      <c r="BI493" s="35">
        <v>4923</v>
      </c>
      <c r="BJ493" s="35">
        <f t="shared" si="163"/>
        <v>1</v>
      </c>
      <c r="BK493" s="35">
        <f t="shared" si="164"/>
        <v>-26</v>
      </c>
      <c r="BL493" s="32">
        <f t="shared" si="165"/>
        <v>-5.2535865831481177E-3</v>
      </c>
      <c r="BM493" s="32"/>
      <c r="BN493" s="31">
        <v>26480</v>
      </c>
      <c r="BO493" s="38">
        <v>5.7</v>
      </c>
      <c r="BP493" s="38"/>
      <c r="BU493" s="31">
        <v>26480</v>
      </c>
      <c r="BV493" s="6">
        <v>73760</v>
      </c>
      <c r="BW493" s="6">
        <f t="shared" si="166"/>
        <v>293</v>
      </c>
      <c r="BX493" s="35">
        <f t="shared" si="167"/>
        <v>2507</v>
      </c>
      <c r="BY493" s="32">
        <f t="shared" si="168"/>
        <v>3.5184483460345639E-2</v>
      </c>
    </row>
    <row r="494" spans="37:77">
      <c r="AK494" s="31">
        <v>26450</v>
      </c>
      <c r="AL494" s="6">
        <v>143760</v>
      </c>
      <c r="AM494" s="6">
        <f t="shared" si="155"/>
        <v>277</v>
      </c>
      <c r="AN494" s="6">
        <f t="shared" si="156"/>
        <v>3934</v>
      </c>
      <c r="AO494" s="32">
        <f t="shared" si="169"/>
        <v>2.8134967745626627E-2</v>
      </c>
      <c r="AP494" s="32"/>
      <c r="AQ494" s="31">
        <v>26450</v>
      </c>
      <c r="AR494" s="6">
        <v>86809</v>
      </c>
      <c r="AS494" s="6">
        <f t="shared" si="157"/>
        <v>195</v>
      </c>
      <c r="AT494" s="6">
        <f t="shared" si="158"/>
        <v>2674</v>
      </c>
      <c r="AU494" s="32">
        <f t="shared" si="170"/>
        <v>3.1782254709692648E-2</v>
      </c>
      <c r="AV494" s="32"/>
      <c r="AW494" s="31">
        <v>26450</v>
      </c>
      <c r="AX494" s="6">
        <v>60.4</v>
      </c>
      <c r="AY494" s="46">
        <f t="shared" si="154"/>
        <v>0.60384668892598781</v>
      </c>
      <c r="AZ494" s="34"/>
      <c r="BA494" s="31">
        <v>26450</v>
      </c>
      <c r="BB494" s="35">
        <v>81887</v>
      </c>
      <c r="BC494" s="15">
        <f t="shared" si="159"/>
        <v>232</v>
      </c>
      <c r="BD494" s="36">
        <f t="shared" si="160"/>
        <v>2748</v>
      </c>
      <c r="BE494" s="32">
        <f t="shared" si="161"/>
        <v>3.4723713971619663E-2</v>
      </c>
      <c r="BF494" s="72">
        <f t="shared" si="162"/>
        <v>2.1021293878025094E-2</v>
      </c>
      <c r="BG494" s="32"/>
      <c r="BH494" s="31">
        <v>26450</v>
      </c>
      <c r="BI494" s="35">
        <v>4922</v>
      </c>
      <c r="BJ494" s="35">
        <f t="shared" si="163"/>
        <v>-37</v>
      </c>
      <c r="BK494" s="35">
        <f t="shared" si="164"/>
        <v>-74</v>
      </c>
      <c r="BL494" s="32">
        <f t="shared" si="165"/>
        <v>-1.4811849479583694E-2</v>
      </c>
      <c r="BM494" s="32"/>
      <c r="BN494" s="31">
        <v>26450</v>
      </c>
      <c r="BO494" s="38">
        <v>5.7</v>
      </c>
      <c r="BP494" s="38"/>
      <c r="BU494" s="31">
        <v>26450</v>
      </c>
      <c r="BV494" s="6">
        <v>73467</v>
      </c>
      <c r="BW494" s="6">
        <f t="shared" si="166"/>
        <v>304</v>
      </c>
      <c r="BX494" s="35">
        <f t="shared" si="167"/>
        <v>2220</v>
      </c>
      <c r="BY494" s="32">
        <f t="shared" si="168"/>
        <v>3.1159206703440079E-2</v>
      </c>
    </row>
    <row r="495" spans="37:77">
      <c r="AK495" s="31">
        <v>26419</v>
      </c>
      <c r="AL495" s="6">
        <v>143483</v>
      </c>
      <c r="AM495" s="6">
        <f t="shared" si="155"/>
        <v>220</v>
      </c>
      <c r="AN495" s="6">
        <f t="shared" si="156"/>
        <v>3917</v>
      </c>
      <c r="AO495" s="32">
        <f t="shared" si="169"/>
        <v>2.8065574710173014E-2</v>
      </c>
      <c r="AP495" s="32"/>
      <c r="AQ495" s="31">
        <v>26419</v>
      </c>
      <c r="AR495" s="6">
        <v>86614</v>
      </c>
      <c r="AS495" s="6">
        <f t="shared" si="157"/>
        <v>3</v>
      </c>
      <c r="AT495" s="6">
        <f t="shared" si="158"/>
        <v>2668</v>
      </c>
      <c r="AU495" s="32">
        <f t="shared" si="170"/>
        <v>3.1782336263788569E-2</v>
      </c>
      <c r="AV495" s="32"/>
      <c r="AW495" s="31">
        <v>26419</v>
      </c>
      <c r="AX495" s="6">
        <v>60.4</v>
      </c>
      <c r="AY495" s="46">
        <f t="shared" si="154"/>
        <v>0.60365339447878841</v>
      </c>
      <c r="AZ495" s="34"/>
      <c r="BA495" s="31">
        <v>26419</v>
      </c>
      <c r="BB495" s="35">
        <v>81655</v>
      </c>
      <c r="BC495" s="15">
        <f t="shared" si="159"/>
        <v>82</v>
      </c>
      <c r="BD495" s="36">
        <f t="shared" si="160"/>
        <v>2668</v>
      </c>
      <c r="BE495" s="32">
        <f t="shared" si="161"/>
        <v>3.3777710256118088E-2</v>
      </c>
      <c r="BF495" s="72">
        <f t="shared" si="162"/>
        <v>1.7249934565535252E-2</v>
      </c>
      <c r="BG495" s="32"/>
      <c r="BH495" s="31">
        <v>26419</v>
      </c>
      <c r="BI495" s="35">
        <v>4959</v>
      </c>
      <c r="BJ495" s="35">
        <f t="shared" si="163"/>
        <v>-79</v>
      </c>
      <c r="BK495" s="35">
        <f t="shared" si="164"/>
        <v>0</v>
      </c>
      <c r="BL495" s="32">
        <f t="shared" si="165"/>
        <v>0</v>
      </c>
      <c r="BM495" s="32"/>
      <c r="BN495" s="31">
        <v>26419</v>
      </c>
      <c r="BO495" s="38">
        <v>5.7</v>
      </c>
      <c r="BP495" s="38"/>
      <c r="BU495" s="31">
        <v>26419</v>
      </c>
      <c r="BV495" s="6">
        <v>73163</v>
      </c>
      <c r="BW495" s="6">
        <f t="shared" si="166"/>
        <v>218</v>
      </c>
      <c r="BX495" s="35">
        <f t="shared" si="167"/>
        <v>2126</v>
      </c>
      <c r="BY495" s="32">
        <f t="shared" si="168"/>
        <v>2.9928065655925762E-2</v>
      </c>
    </row>
    <row r="496" spans="37:77">
      <c r="AK496" s="31">
        <v>26389</v>
      </c>
      <c r="AL496" s="6">
        <v>143263</v>
      </c>
      <c r="AM496" s="6">
        <f t="shared" si="155"/>
        <v>246</v>
      </c>
      <c r="AN496" s="6">
        <f t="shared" si="156"/>
        <v>3978</v>
      </c>
      <c r="AO496" s="32">
        <f t="shared" si="169"/>
        <v>2.8560146462289548E-2</v>
      </c>
      <c r="AP496" s="32"/>
      <c r="AQ496" s="31">
        <v>26389</v>
      </c>
      <c r="AR496" s="6">
        <v>86611</v>
      </c>
      <c r="AS496" s="6">
        <f t="shared" si="157"/>
        <v>575</v>
      </c>
      <c r="AT496" s="6">
        <f t="shared" si="158"/>
        <v>3036</v>
      </c>
      <c r="AU496" s="32">
        <f t="shared" si="170"/>
        <v>3.6326652707149298E-2</v>
      </c>
      <c r="AV496" s="32"/>
      <c r="AW496" s="31">
        <v>26389</v>
      </c>
      <c r="AX496" s="6">
        <v>60.5</v>
      </c>
      <c r="AY496" s="46">
        <f t="shared" si="154"/>
        <v>0.60455944661217487</v>
      </c>
      <c r="AZ496" s="34"/>
      <c r="BA496" s="31">
        <v>26389</v>
      </c>
      <c r="BB496" s="35">
        <v>81573</v>
      </c>
      <c r="BC496" s="15">
        <f t="shared" si="159"/>
        <v>465</v>
      </c>
      <c r="BD496" s="36">
        <f t="shared" si="160"/>
        <v>2985</v>
      </c>
      <c r="BE496" s="32">
        <f t="shared" si="161"/>
        <v>3.7982898152389755E-2</v>
      </c>
      <c r="BF496" s="72">
        <f t="shared" si="162"/>
        <v>1.7247919157221459E-2</v>
      </c>
      <c r="BG496" s="32"/>
      <c r="BH496" s="31">
        <v>26389</v>
      </c>
      <c r="BI496" s="35">
        <v>5038</v>
      </c>
      <c r="BJ496" s="35">
        <f t="shared" si="163"/>
        <v>110</v>
      </c>
      <c r="BK496" s="35">
        <f t="shared" si="164"/>
        <v>51</v>
      </c>
      <c r="BL496" s="32">
        <f t="shared" si="165"/>
        <v>1.0226589131742569E-2</v>
      </c>
      <c r="BM496" s="32"/>
      <c r="BN496" s="31">
        <v>26389</v>
      </c>
      <c r="BO496" s="38">
        <v>5.8</v>
      </c>
      <c r="BP496" s="38"/>
      <c r="BU496" s="31">
        <v>26389</v>
      </c>
      <c r="BV496" s="6">
        <v>72945</v>
      </c>
      <c r="BW496" s="6">
        <f t="shared" si="166"/>
        <v>293</v>
      </c>
      <c r="BX496" s="35">
        <f t="shared" si="167"/>
        <v>2086</v>
      </c>
      <c r="BY496" s="32">
        <f t="shared" si="168"/>
        <v>2.9438744549034057E-2</v>
      </c>
    </row>
    <row r="497" spans="37:77">
      <c r="AK497" s="31">
        <v>26358</v>
      </c>
      <c r="AL497" s="6">
        <v>143017</v>
      </c>
      <c r="AM497" s="6">
        <f t="shared" si="155"/>
        <v>281</v>
      </c>
      <c r="AN497" s="6">
        <f t="shared" si="156"/>
        <v>3996</v>
      </c>
      <c r="AO497" s="32">
        <f t="shared" si="169"/>
        <v>2.8743858841469905E-2</v>
      </c>
      <c r="AP497" s="32"/>
      <c r="AQ497" s="31">
        <v>26358</v>
      </c>
      <c r="AR497" s="6">
        <v>86036</v>
      </c>
      <c r="AS497" s="6">
        <f t="shared" si="157"/>
        <v>58</v>
      </c>
      <c r="AT497" s="6">
        <f t="shared" si="158"/>
        <v>2433</v>
      </c>
      <c r="AU497" s="32">
        <f t="shared" si="170"/>
        <v>2.9101826489480009E-2</v>
      </c>
      <c r="AV497" s="32"/>
      <c r="AW497" s="31">
        <v>26358</v>
      </c>
      <c r="AX497" s="6">
        <v>60.2</v>
      </c>
      <c r="AY497" s="46">
        <f t="shared" si="154"/>
        <v>0.6015788332855535</v>
      </c>
      <c r="AZ497" s="34"/>
      <c r="BA497" s="31">
        <v>26358</v>
      </c>
      <c r="BB497" s="35">
        <v>81108</v>
      </c>
      <c r="BC497" s="15">
        <f t="shared" si="159"/>
        <v>149</v>
      </c>
      <c r="BD497" s="36">
        <f t="shared" si="160"/>
        <v>2408</v>
      </c>
      <c r="BE497" s="32">
        <f t="shared" si="161"/>
        <v>3.0597204574333015E-2</v>
      </c>
      <c r="BF497" s="72">
        <f t="shared" si="162"/>
        <v>1.5311309090388914E-2</v>
      </c>
      <c r="BG497" s="32"/>
      <c r="BH497" s="31">
        <v>26358</v>
      </c>
      <c r="BI497" s="35">
        <v>4928</v>
      </c>
      <c r="BJ497" s="35">
        <f t="shared" si="163"/>
        <v>-91</v>
      </c>
      <c r="BK497" s="35">
        <f t="shared" si="164"/>
        <v>25</v>
      </c>
      <c r="BL497" s="32">
        <f t="shared" si="165"/>
        <v>5.098919029165927E-3</v>
      </c>
      <c r="BM497" s="32"/>
      <c r="BN497" s="31">
        <v>26358</v>
      </c>
      <c r="BO497" s="38">
        <v>5.7</v>
      </c>
      <c r="BP497" s="38"/>
      <c r="BU497" s="31">
        <v>26358</v>
      </c>
      <c r="BV497" s="6">
        <v>72652</v>
      </c>
      <c r="BW497" s="6">
        <f t="shared" si="166"/>
        <v>207</v>
      </c>
      <c r="BX497" s="35">
        <f t="shared" si="167"/>
        <v>1847</v>
      </c>
      <c r="BY497" s="32">
        <f t="shared" si="168"/>
        <v>2.6085728409010578E-2</v>
      </c>
    </row>
    <row r="498" spans="37:77">
      <c r="AK498" s="31">
        <v>26329</v>
      </c>
      <c r="AL498" s="6">
        <v>142736</v>
      </c>
      <c r="AM498" s="6">
        <f t="shared" si="155"/>
        <v>1070</v>
      </c>
      <c r="AN498" s="6">
        <f t="shared" si="156"/>
        <v>3941</v>
      </c>
      <c r="AO498" s="32">
        <f t="shared" si="169"/>
        <v>2.8394394610756768E-2</v>
      </c>
      <c r="AP498" s="32"/>
      <c r="AQ498" s="31">
        <v>26329</v>
      </c>
      <c r="AR498" s="6">
        <v>85978</v>
      </c>
      <c r="AS498" s="6">
        <f t="shared" si="157"/>
        <v>353</v>
      </c>
      <c r="AT498" s="6">
        <f t="shared" si="158"/>
        <v>2128</v>
      </c>
      <c r="AU498" s="32">
        <f t="shared" si="170"/>
        <v>2.5378652355396492E-2</v>
      </c>
      <c r="AV498" s="32"/>
      <c r="AW498" s="31">
        <v>26329</v>
      </c>
      <c r="AX498" s="6">
        <v>60.2</v>
      </c>
      <c r="AY498" s="46">
        <f t="shared" si="154"/>
        <v>0.60235679856518332</v>
      </c>
      <c r="AZ498" s="34"/>
      <c r="BA498" s="31">
        <v>26329</v>
      </c>
      <c r="BB498" s="35">
        <v>80959</v>
      </c>
      <c r="BC498" s="15">
        <f t="shared" si="159"/>
        <v>488</v>
      </c>
      <c r="BD498" s="36">
        <f t="shared" si="160"/>
        <v>2095</v>
      </c>
      <c r="BE498" s="32">
        <f t="shared" si="161"/>
        <v>2.6564719009941173E-2</v>
      </c>
      <c r="BF498" s="72">
        <f t="shared" si="162"/>
        <v>1.3815489741071163E-2</v>
      </c>
      <c r="BG498" s="32"/>
      <c r="BH498" s="31">
        <v>26329</v>
      </c>
      <c r="BI498" s="35">
        <v>5019</v>
      </c>
      <c r="BJ498" s="35">
        <f t="shared" si="163"/>
        <v>-135</v>
      </c>
      <c r="BK498" s="35">
        <f t="shared" si="164"/>
        <v>33</v>
      </c>
      <c r="BL498" s="32">
        <f t="shared" si="165"/>
        <v>6.6185318892899581E-3</v>
      </c>
      <c r="BM498" s="32"/>
      <c r="BN498" s="31">
        <v>26329</v>
      </c>
      <c r="BO498" s="38">
        <v>5.8</v>
      </c>
      <c r="BP498" s="38"/>
      <c r="BU498" s="31">
        <v>26329</v>
      </c>
      <c r="BV498" s="6">
        <v>72445</v>
      </c>
      <c r="BW498" s="6">
        <f t="shared" si="166"/>
        <v>337</v>
      </c>
      <c r="BX498" s="35">
        <f t="shared" si="167"/>
        <v>1579</v>
      </c>
      <c r="BY498" s="32">
        <f t="shared" si="168"/>
        <v>2.228148900742255E-2</v>
      </c>
    </row>
    <row r="499" spans="37:77">
      <c r="AK499" s="31">
        <v>26298</v>
      </c>
      <c r="AL499" s="6">
        <v>141666</v>
      </c>
      <c r="AM499" s="6">
        <f t="shared" si="155"/>
        <v>273</v>
      </c>
      <c r="AN499" s="6">
        <f t="shared" si="156"/>
        <v>3137</v>
      </c>
      <c r="AO499" s="32">
        <f t="shared" si="169"/>
        <v>2.2645077925921742E-2</v>
      </c>
      <c r="AP499" s="32"/>
      <c r="AQ499" s="31">
        <v>26298</v>
      </c>
      <c r="AR499" s="6">
        <v>85625</v>
      </c>
      <c r="AS499" s="6">
        <f t="shared" si="157"/>
        <v>167</v>
      </c>
      <c r="AT499" s="6">
        <f t="shared" si="158"/>
        <v>1955</v>
      </c>
      <c r="AU499" s="32">
        <f t="shared" si="170"/>
        <v>2.3365602964025234E-2</v>
      </c>
      <c r="AV499" s="32"/>
      <c r="AW499" s="31">
        <v>26298</v>
      </c>
      <c r="AX499" s="6">
        <v>60.4</v>
      </c>
      <c r="AY499" s="46">
        <f t="shared" si="154"/>
        <v>0.60441460900992472</v>
      </c>
      <c r="AZ499" s="34"/>
      <c r="BA499" s="31">
        <v>26298</v>
      </c>
      <c r="BB499" s="35">
        <v>80471</v>
      </c>
      <c r="BC499" s="15">
        <f t="shared" si="159"/>
        <v>174</v>
      </c>
      <c r="BD499" s="36">
        <f t="shared" si="160"/>
        <v>1877</v>
      </c>
      <c r="BE499" s="32">
        <f t="shared" si="161"/>
        <v>2.3882230195689136E-2</v>
      </c>
      <c r="BF499" s="72">
        <f t="shared" si="162"/>
        <v>1.1014013243640874E-2</v>
      </c>
      <c r="BG499" s="32"/>
      <c r="BH499" s="31">
        <v>26298</v>
      </c>
      <c r="BI499" s="35">
        <v>5154</v>
      </c>
      <c r="BJ499" s="35">
        <f t="shared" si="163"/>
        <v>-7</v>
      </c>
      <c r="BK499" s="35">
        <f t="shared" si="164"/>
        <v>78</v>
      </c>
      <c r="BL499" s="32">
        <f t="shared" si="165"/>
        <v>1.5366430260047359E-2</v>
      </c>
      <c r="BM499" s="32"/>
      <c r="BN499" s="31">
        <v>26298</v>
      </c>
      <c r="BO499" s="38">
        <v>6</v>
      </c>
      <c r="BP499" s="38"/>
      <c r="BU499" s="31">
        <v>26298</v>
      </c>
      <c r="BV499" s="6">
        <v>72108</v>
      </c>
      <c r="BW499" s="6">
        <f t="shared" si="166"/>
        <v>264</v>
      </c>
      <c r="BX499" s="35">
        <f t="shared" si="167"/>
        <v>1318</v>
      </c>
      <c r="BY499" s="32">
        <f t="shared" si="168"/>
        <v>1.8618448933465093E-2</v>
      </c>
    </row>
    <row r="500" spans="37:77">
      <c r="AK500" s="31">
        <v>26267</v>
      </c>
      <c r="AL500" s="6">
        <v>141393</v>
      </c>
      <c r="AM500" s="6">
        <f t="shared" si="155"/>
        <v>247</v>
      </c>
      <c r="AN500" s="6">
        <f t="shared" si="156"/>
        <v>3129</v>
      </c>
      <c r="AO500" s="32">
        <f t="shared" si="169"/>
        <v>2.2630619684082642E-2</v>
      </c>
      <c r="AP500" s="32"/>
      <c r="AQ500" s="31">
        <v>26267</v>
      </c>
      <c r="AR500" s="6">
        <v>85458</v>
      </c>
      <c r="AS500" s="6">
        <f t="shared" si="157"/>
        <v>586</v>
      </c>
      <c r="AT500" s="6">
        <f t="shared" si="158"/>
        <v>1910</v>
      </c>
      <c r="AU500" s="32">
        <f t="shared" si="170"/>
        <v>2.2861109781203703E-2</v>
      </c>
      <c r="AV500" s="32"/>
      <c r="AW500" s="31">
        <v>26267</v>
      </c>
      <c r="AX500" s="6">
        <v>60.4</v>
      </c>
      <c r="AY500" s="46">
        <f t="shared" si="154"/>
        <v>0.60440050073200224</v>
      </c>
      <c r="AZ500" s="34"/>
      <c r="BA500" s="31">
        <v>26267</v>
      </c>
      <c r="BB500" s="35">
        <v>80297</v>
      </c>
      <c r="BC500" s="15">
        <f t="shared" si="159"/>
        <v>379</v>
      </c>
      <c r="BD500" s="36">
        <f t="shared" si="160"/>
        <v>1647</v>
      </c>
      <c r="BE500" s="32">
        <f t="shared" si="161"/>
        <v>2.0940877304513661E-2</v>
      </c>
      <c r="BF500" s="72">
        <f t="shared" si="162"/>
        <v>1.1164343746411509E-2</v>
      </c>
      <c r="BG500" s="32"/>
      <c r="BH500" s="31">
        <v>26267</v>
      </c>
      <c r="BI500" s="35">
        <v>5161</v>
      </c>
      <c r="BJ500" s="35">
        <f t="shared" si="163"/>
        <v>207</v>
      </c>
      <c r="BK500" s="35">
        <f t="shared" si="164"/>
        <v>263</v>
      </c>
      <c r="BL500" s="32">
        <f t="shared" si="165"/>
        <v>5.3695385871784351E-2</v>
      </c>
      <c r="BM500" s="32"/>
      <c r="BN500" s="31">
        <v>26267</v>
      </c>
      <c r="BO500" s="38">
        <v>6</v>
      </c>
      <c r="BP500" s="38"/>
      <c r="BU500" s="31">
        <v>26267</v>
      </c>
      <c r="BV500" s="6">
        <v>71844</v>
      </c>
      <c r="BW500" s="6">
        <f t="shared" si="166"/>
        <v>202</v>
      </c>
      <c r="BX500" s="35">
        <f t="shared" si="167"/>
        <v>1435</v>
      </c>
      <c r="BY500" s="32">
        <f t="shared" si="168"/>
        <v>2.0380917212288185E-2</v>
      </c>
    </row>
    <row r="501" spans="37:77">
      <c r="AK501" s="31">
        <v>26237</v>
      </c>
      <c r="AL501" s="6">
        <v>141146</v>
      </c>
      <c r="AM501" s="6">
        <f t="shared" si="155"/>
        <v>277</v>
      </c>
      <c r="AN501" s="6">
        <f t="shared" si="156"/>
        <v>3158</v>
      </c>
      <c r="AO501" s="32">
        <f t="shared" si="169"/>
        <v>2.2886048062150222E-2</v>
      </c>
      <c r="AP501" s="32"/>
      <c r="AQ501" s="31">
        <v>26237</v>
      </c>
      <c r="AR501" s="6">
        <v>84872</v>
      </c>
      <c r="AS501" s="6">
        <f t="shared" si="157"/>
        <v>141</v>
      </c>
      <c r="AT501" s="6">
        <f t="shared" si="158"/>
        <v>1596</v>
      </c>
      <c r="AU501" s="32">
        <f t="shared" si="170"/>
        <v>1.9165185647725735E-2</v>
      </c>
      <c r="AV501" s="32"/>
      <c r="AW501" s="31">
        <v>26237</v>
      </c>
      <c r="AX501" s="6">
        <v>60.1</v>
      </c>
      <c r="AY501" s="46">
        <f t="shared" si="154"/>
        <v>0.60130644864183191</v>
      </c>
      <c r="AZ501" s="34"/>
      <c r="BA501" s="31">
        <v>26237</v>
      </c>
      <c r="BB501" s="35">
        <v>79918</v>
      </c>
      <c r="BC501" s="15">
        <f t="shared" si="159"/>
        <v>229</v>
      </c>
      <c r="BD501" s="36">
        <f t="shared" si="160"/>
        <v>1233</v>
      </c>
      <c r="BE501" s="32">
        <f t="shared" si="161"/>
        <v>1.5670076888860685E-2</v>
      </c>
      <c r="BF501" s="72">
        <f t="shared" si="162"/>
        <v>9.3647726531115305E-3</v>
      </c>
      <c r="BG501" s="32"/>
      <c r="BH501" s="31">
        <v>26237</v>
      </c>
      <c r="BI501" s="35">
        <v>4954</v>
      </c>
      <c r="BJ501" s="35">
        <f t="shared" si="163"/>
        <v>-88</v>
      </c>
      <c r="BK501" s="35">
        <f t="shared" si="164"/>
        <v>363</v>
      </c>
      <c r="BL501" s="32">
        <f t="shared" si="165"/>
        <v>7.9067741232846878E-2</v>
      </c>
      <c r="BM501" s="32"/>
      <c r="BN501" s="31">
        <v>26237</v>
      </c>
      <c r="BO501" s="38">
        <v>5.8</v>
      </c>
      <c r="BP501" s="38"/>
      <c r="BU501" s="31">
        <v>26237</v>
      </c>
      <c r="BV501" s="6">
        <v>71642</v>
      </c>
      <c r="BW501" s="6">
        <f t="shared" si="166"/>
        <v>22</v>
      </c>
      <c r="BX501" s="35">
        <f t="shared" si="167"/>
        <v>1123</v>
      </c>
      <c r="BY501" s="32">
        <f t="shared" si="168"/>
        <v>1.5924786227825116E-2</v>
      </c>
    </row>
    <row r="502" spans="37:77">
      <c r="AK502" s="31">
        <v>26206</v>
      </c>
      <c r="AL502" s="6">
        <v>140869</v>
      </c>
      <c r="AM502" s="6">
        <f t="shared" si="155"/>
        <v>273</v>
      </c>
      <c r="AN502" s="6">
        <f t="shared" si="156"/>
        <v>3152</v>
      </c>
      <c r="AO502" s="32">
        <f t="shared" si="169"/>
        <v>2.2887515702491257E-2</v>
      </c>
      <c r="AP502" s="32"/>
      <c r="AQ502" s="31">
        <v>26206</v>
      </c>
      <c r="AR502" s="6">
        <v>84731</v>
      </c>
      <c r="AS502" s="6">
        <f t="shared" si="157"/>
        <v>58</v>
      </c>
      <c r="AT502" s="6">
        <f t="shared" si="158"/>
        <v>1777</v>
      </c>
      <c r="AU502" s="32">
        <f t="shared" si="170"/>
        <v>2.1421510716782777E-2</v>
      </c>
      <c r="AV502" s="32"/>
      <c r="AW502" s="31">
        <v>26206</v>
      </c>
      <c r="AX502" s="6">
        <v>60.1</v>
      </c>
      <c r="AY502" s="46">
        <f t="shared" si="154"/>
        <v>0.60148790720456591</v>
      </c>
      <c r="AZ502" s="34"/>
      <c r="BA502" s="31">
        <v>26206</v>
      </c>
      <c r="BB502" s="35">
        <v>79689</v>
      </c>
      <c r="BC502" s="15">
        <f t="shared" si="159"/>
        <v>150</v>
      </c>
      <c r="BD502" s="36">
        <f t="shared" si="160"/>
        <v>1191</v>
      </c>
      <c r="BE502" s="32">
        <f t="shared" si="161"/>
        <v>1.5172361079263119E-2</v>
      </c>
      <c r="BF502" s="72">
        <f t="shared" si="162"/>
        <v>9.17084507637278E-3</v>
      </c>
      <c r="BG502" s="32"/>
      <c r="BH502" s="31">
        <v>26206</v>
      </c>
      <c r="BI502" s="35">
        <v>5042</v>
      </c>
      <c r="BJ502" s="35">
        <f t="shared" si="163"/>
        <v>-92</v>
      </c>
      <c r="BK502" s="35">
        <f t="shared" si="164"/>
        <v>586</v>
      </c>
      <c r="BL502" s="32">
        <f t="shared" si="165"/>
        <v>0.13150807899461392</v>
      </c>
      <c r="BM502" s="32"/>
      <c r="BN502" s="31">
        <v>26206</v>
      </c>
      <c r="BO502" s="38">
        <v>6</v>
      </c>
      <c r="BP502" s="38"/>
      <c r="BU502" s="31">
        <v>26206</v>
      </c>
      <c r="BV502" s="6">
        <v>71620</v>
      </c>
      <c r="BW502" s="6">
        <f t="shared" si="166"/>
        <v>252</v>
      </c>
      <c r="BX502" s="35">
        <f t="shared" si="167"/>
        <v>671</v>
      </c>
      <c r="BY502" s="32">
        <f t="shared" si="168"/>
        <v>9.4574976391492704E-3</v>
      </c>
    </row>
    <row r="503" spans="37:77">
      <c r="AK503" s="31">
        <v>26176</v>
      </c>
      <c r="AL503" s="6">
        <v>140596</v>
      </c>
      <c r="AM503" s="6">
        <f t="shared" si="155"/>
        <v>253</v>
      </c>
      <c r="AN503" s="6">
        <f t="shared" si="156"/>
        <v>3141</v>
      </c>
      <c r="AO503" s="32">
        <f t="shared" si="169"/>
        <v>2.2851114910334314E-2</v>
      </c>
      <c r="AP503" s="32"/>
      <c r="AQ503" s="31">
        <v>26176</v>
      </c>
      <c r="AR503" s="6">
        <v>84673</v>
      </c>
      <c r="AS503" s="6">
        <f t="shared" si="157"/>
        <v>333</v>
      </c>
      <c r="AT503" s="6">
        <f t="shared" si="158"/>
        <v>1793</v>
      </c>
      <c r="AU503" s="32">
        <f t="shared" si="170"/>
        <v>2.1633687258687306E-2</v>
      </c>
      <c r="AV503" s="32"/>
      <c r="AW503" s="31">
        <v>26176</v>
      </c>
      <c r="AX503" s="6">
        <v>60.2</v>
      </c>
      <c r="AY503" s="46">
        <f t="shared" si="154"/>
        <v>0.60224330706421236</v>
      </c>
      <c r="AZ503" s="34"/>
      <c r="BA503" s="31">
        <v>26176</v>
      </c>
      <c r="BB503" s="35">
        <v>79539</v>
      </c>
      <c r="BC503" s="15">
        <f t="shared" si="159"/>
        <v>234</v>
      </c>
      <c r="BD503" s="36">
        <f t="shared" si="160"/>
        <v>915</v>
      </c>
      <c r="BE503" s="32">
        <f t="shared" si="161"/>
        <v>1.1637667887667957E-2</v>
      </c>
      <c r="BF503" s="72">
        <f t="shared" si="162"/>
        <v>8.2086103016614231E-3</v>
      </c>
      <c r="BG503" s="32"/>
      <c r="BH503" s="31">
        <v>26176</v>
      </c>
      <c r="BI503" s="35">
        <v>5134</v>
      </c>
      <c r="BJ503" s="35">
        <f t="shared" si="163"/>
        <v>99</v>
      </c>
      <c r="BK503" s="35">
        <f t="shared" si="164"/>
        <v>878</v>
      </c>
      <c r="BL503" s="32">
        <f t="shared" si="165"/>
        <v>0.20629699248120303</v>
      </c>
      <c r="BM503" s="32"/>
      <c r="BN503" s="31">
        <v>26176</v>
      </c>
      <c r="BO503" s="38">
        <v>6.1</v>
      </c>
      <c r="BP503" s="38"/>
      <c r="BU503" s="31">
        <v>26176</v>
      </c>
      <c r="BV503" s="6">
        <v>71368</v>
      </c>
      <c r="BW503" s="6">
        <f t="shared" si="166"/>
        <v>52</v>
      </c>
      <c r="BX503" s="35">
        <f t="shared" si="167"/>
        <v>436</v>
      </c>
      <c r="BY503" s="32">
        <f t="shared" si="168"/>
        <v>6.1467320814301285E-3</v>
      </c>
    </row>
    <row r="504" spans="37:77">
      <c r="AK504" s="31">
        <v>26145</v>
      </c>
      <c r="AL504" s="6">
        <v>140343</v>
      </c>
      <c r="AM504" s="6">
        <f t="shared" si="155"/>
        <v>253</v>
      </c>
      <c r="AN504" s="6">
        <f t="shared" si="156"/>
        <v>3147</v>
      </c>
      <c r="AO504" s="32">
        <f t="shared" si="169"/>
        <v>2.2937986530219501E-2</v>
      </c>
      <c r="AP504" s="32"/>
      <c r="AQ504" s="31">
        <v>26145</v>
      </c>
      <c r="AR504" s="6">
        <v>84340</v>
      </c>
      <c r="AS504" s="6">
        <f t="shared" si="157"/>
        <v>634</v>
      </c>
      <c r="AT504" s="6">
        <f t="shared" si="158"/>
        <v>1439</v>
      </c>
      <c r="AU504" s="32">
        <f t="shared" si="170"/>
        <v>1.7358053581983279E-2</v>
      </c>
      <c r="AV504" s="32"/>
      <c r="AW504" s="31">
        <v>26145</v>
      </c>
      <c r="AX504" s="6">
        <v>60.1</v>
      </c>
      <c r="AY504" s="46">
        <f t="shared" si="154"/>
        <v>0.60095622866833398</v>
      </c>
      <c r="AZ504" s="34"/>
      <c r="BA504" s="31">
        <v>26145</v>
      </c>
      <c r="BB504" s="35">
        <v>79305</v>
      </c>
      <c r="BC504" s="15">
        <f t="shared" si="159"/>
        <v>548</v>
      </c>
      <c r="BD504" s="36">
        <f t="shared" si="160"/>
        <v>579</v>
      </c>
      <c r="BE504" s="32">
        <f t="shared" si="161"/>
        <v>7.3546223611005157E-3</v>
      </c>
      <c r="BF504" s="72">
        <f t="shared" si="162"/>
        <v>8.596563608108343E-3</v>
      </c>
      <c r="BG504" s="32"/>
      <c r="BH504" s="31">
        <v>26145</v>
      </c>
      <c r="BI504" s="35">
        <v>5035</v>
      </c>
      <c r="BJ504" s="35">
        <f t="shared" si="163"/>
        <v>86</v>
      </c>
      <c r="BK504" s="35">
        <f t="shared" si="164"/>
        <v>860</v>
      </c>
      <c r="BL504" s="32">
        <f t="shared" si="165"/>
        <v>0.2059880239520957</v>
      </c>
      <c r="BM504" s="32"/>
      <c r="BN504" s="31">
        <v>26145</v>
      </c>
      <c r="BO504" s="38">
        <v>6</v>
      </c>
      <c r="BP504" s="38"/>
      <c r="BU504" s="31">
        <v>26145</v>
      </c>
      <c r="BV504" s="6">
        <v>71316</v>
      </c>
      <c r="BW504" s="6">
        <f t="shared" si="166"/>
        <v>63</v>
      </c>
      <c r="BX504" s="35">
        <f t="shared" si="167"/>
        <v>261</v>
      </c>
      <c r="BY504" s="32">
        <f t="shared" si="168"/>
        <v>3.6732108929702356E-3</v>
      </c>
    </row>
    <row r="505" spans="37:77">
      <c r="AK505" s="31">
        <v>26114</v>
      </c>
      <c r="AL505" s="6">
        <v>140090</v>
      </c>
      <c r="AM505" s="6">
        <f t="shared" si="155"/>
        <v>264</v>
      </c>
      <c r="AN505" s="6">
        <f t="shared" si="156"/>
        <v>3162</v>
      </c>
      <c r="AO505" s="32">
        <f t="shared" si="169"/>
        <v>2.3092428137415189E-2</v>
      </c>
      <c r="AP505" s="32"/>
      <c r="AQ505" s="31">
        <v>26114</v>
      </c>
      <c r="AR505" s="6">
        <v>83706</v>
      </c>
      <c r="AS505" s="6">
        <f t="shared" si="157"/>
        <v>-429</v>
      </c>
      <c r="AT505" s="6">
        <f t="shared" si="158"/>
        <v>1222</v>
      </c>
      <c r="AU505" s="32">
        <f t="shared" si="170"/>
        <v>1.481499442316081E-2</v>
      </c>
      <c r="AV505" s="32"/>
      <c r="AW505" s="31">
        <v>26114</v>
      </c>
      <c r="AX505" s="6">
        <v>59.8</v>
      </c>
      <c r="AY505" s="46">
        <f t="shared" si="154"/>
        <v>0.59751588264686983</v>
      </c>
      <c r="AZ505" s="34"/>
      <c r="BA505" s="31">
        <v>26114</v>
      </c>
      <c r="BB505" s="35">
        <v>78757</v>
      </c>
      <c r="BC505" s="15">
        <f t="shared" si="159"/>
        <v>-382</v>
      </c>
      <c r="BD505" s="36">
        <f t="shared" si="160"/>
        <v>344</v>
      </c>
      <c r="BE505" s="32">
        <f t="shared" si="161"/>
        <v>4.3870276612296699E-3</v>
      </c>
      <c r="BF505" s="72">
        <f t="shared" si="162"/>
        <v>5.6154450067833483E-3</v>
      </c>
      <c r="BG505" s="32"/>
      <c r="BH505" s="31">
        <v>26114</v>
      </c>
      <c r="BI505" s="35">
        <v>4949</v>
      </c>
      <c r="BJ505" s="35">
        <f t="shared" si="163"/>
        <v>-47</v>
      </c>
      <c r="BK505" s="35">
        <f t="shared" si="164"/>
        <v>878</v>
      </c>
      <c r="BL505" s="32">
        <f t="shared" si="165"/>
        <v>0.21567182510439697</v>
      </c>
      <c r="BM505" s="32"/>
      <c r="BN505" s="31">
        <v>26114</v>
      </c>
      <c r="BO505" s="38">
        <v>5.9</v>
      </c>
      <c r="BP505" s="38"/>
      <c r="BU505" s="31">
        <v>26114</v>
      </c>
      <c r="BV505" s="6">
        <v>71253</v>
      </c>
      <c r="BW505" s="6">
        <f t="shared" si="166"/>
        <v>6</v>
      </c>
      <c r="BX505" s="35">
        <f t="shared" si="167"/>
        <v>225</v>
      </c>
      <c r="BY505" s="32">
        <f t="shared" si="168"/>
        <v>3.1677648251393631E-3</v>
      </c>
    </row>
    <row r="506" spans="37:77">
      <c r="AK506" s="31">
        <v>26084</v>
      </c>
      <c r="AL506" s="6">
        <v>139826</v>
      </c>
      <c r="AM506" s="6">
        <f t="shared" si="155"/>
        <v>260</v>
      </c>
      <c r="AN506" s="6">
        <f t="shared" si="156"/>
        <v>3140</v>
      </c>
      <c r="AO506" s="32">
        <f t="shared" si="169"/>
        <v>2.2972360007608605E-2</v>
      </c>
      <c r="AP506" s="32"/>
      <c r="AQ506" s="31">
        <v>26084</v>
      </c>
      <c r="AR506" s="6">
        <v>84135</v>
      </c>
      <c r="AS506" s="6">
        <f t="shared" si="157"/>
        <v>189</v>
      </c>
      <c r="AT506" s="6">
        <f t="shared" si="158"/>
        <v>1652</v>
      </c>
      <c r="AU506" s="32">
        <f t="shared" si="170"/>
        <v>2.0028369482196329E-2</v>
      </c>
      <c r="AV506" s="32"/>
      <c r="AW506" s="31">
        <v>26084</v>
      </c>
      <c r="AX506" s="6">
        <v>60.2</v>
      </c>
      <c r="AY506" s="46">
        <f t="shared" si="154"/>
        <v>0.60171212793042783</v>
      </c>
      <c r="AZ506" s="34"/>
      <c r="BA506" s="31">
        <v>26084</v>
      </c>
      <c r="BB506" s="35">
        <v>79139</v>
      </c>
      <c r="BC506" s="15">
        <f t="shared" si="159"/>
        <v>152</v>
      </c>
      <c r="BD506" s="36">
        <f t="shared" si="160"/>
        <v>575</v>
      </c>
      <c r="BE506" s="32">
        <f t="shared" si="161"/>
        <v>7.3188737844305241E-3</v>
      </c>
      <c r="BF506" s="72">
        <f t="shared" si="162"/>
        <v>1.1100143759367631E-2</v>
      </c>
      <c r="BG506" s="32"/>
      <c r="BH506" s="31">
        <v>26084</v>
      </c>
      <c r="BI506" s="35">
        <v>4996</v>
      </c>
      <c r="BJ506" s="35">
        <f t="shared" si="163"/>
        <v>37</v>
      </c>
      <c r="BK506" s="35">
        <f t="shared" si="164"/>
        <v>1077</v>
      </c>
      <c r="BL506" s="32">
        <f t="shared" si="165"/>
        <v>0.27481500382750701</v>
      </c>
      <c r="BM506" s="32"/>
      <c r="BN506" s="31">
        <v>26084</v>
      </c>
      <c r="BO506" s="38">
        <v>5.9</v>
      </c>
      <c r="BP506" s="38"/>
      <c r="BU506" s="31">
        <v>26084</v>
      </c>
      <c r="BV506" s="6">
        <v>71247</v>
      </c>
      <c r="BW506" s="6">
        <f t="shared" si="166"/>
        <v>210</v>
      </c>
      <c r="BX506" s="35">
        <f t="shared" si="167"/>
        <v>125</v>
      </c>
      <c r="BY506" s="32">
        <f t="shared" si="168"/>
        <v>1.7575433761705117E-3</v>
      </c>
    </row>
    <row r="507" spans="37:77">
      <c r="AK507" s="31">
        <v>26053</v>
      </c>
      <c r="AL507" s="6">
        <v>139566</v>
      </c>
      <c r="AM507" s="6">
        <f t="shared" si="155"/>
        <v>281</v>
      </c>
      <c r="AN507" s="6">
        <f t="shared" si="156"/>
        <v>3150</v>
      </c>
      <c r="AO507" s="32">
        <f t="shared" si="169"/>
        <v>2.3091133004926157E-2</v>
      </c>
      <c r="AP507" s="32"/>
      <c r="AQ507" s="31">
        <v>26053</v>
      </c>
      <c r="AR507" s="6">
        <v>83946</v>
      </c>
      <c r="AS507" s="6">
        <f t="shared" si="157"/>
        <v>371</v>
      </c>
      <c r="AT507" s="6">
        <f t="shared" si="158"/>
        <v>1219</v>
      </c>
      <c r="AU507" s="32">
        <f t="shared" si="170"/>
        <v>1.4735213412791381E-2</v>
      </c>
      <c r="AV507" s="32"/>
      <c r="AW507" s="31">
        <v>26053</v>
      </c>
      <c r="AX507" s="6">
        <v>60.1</v>
      </c>
      <c r="AY507" s="46">
        <f t="shared" si="154"/>
        <v>0.60147887021194268</v>
      </c>
      <c r="AZ507" s="34"/>
      <c r="BA507" s="31">
        <v>26053</v>
      </c>
      <c r="BB507" s="35">
        <v>78987</v>
      </c>
      <c r="BC507" s="15">
        <f t="shared" si="159"/>
        <v>399</v>
      </c>
      <c r="BD507" s="36">
        <f t="shared" si="160"/>
        <v>57</v>
      </c>
      <c r="BE507" s="32">
        <f t="shared" si="161"/>
        <v>7.221588749524166E-4</v>
      </c>
      <c r="BF507" s="72">
        <f t="shared" si="162"/>
        <v>9.435805647762141E-3</v>
      </c>
      <c r="BG507" s="32"/>
      <c r="BH507" s="31">
        <v>26053</v>
      </c>
      <c r="BI507" s="35">
        <v>4959</v>
      </c>
      <c r="BJ507" s="35">
        <f t="shared" si="163"/>
        <v>-28</v>
      </c>
      <c r="BK507" s="35">
        <f t="shared" si="164"/>
        <v>1162</v>
      </c>
      <c r="BL507" s="32">
        <f t="shared" si="165"/>
        <v>0.30603107716618383</v>
      </c>
      <c r="BM507" s="32"/>
      <c r="BN507" s="31">
        <v>26053</v>
      </c>
      <c r="BO507" s="38">
        <v>5.9</v>
      </c>
      <c r="BP507" s="38"/>
      <c r="BU507" s="31">
        <v>26053</v>
      </c>
      <c r="BV507" s="6">
        <v>71037</v>
      </c>
      <c r="BW507" s="6">
        <f t="shared" si="166"/>
        <v>178</v>
      </c>
      <c r="BX507" s="35">
        <f t="shared" si="167"/>
        <v>-311</v>
      </c>
      <c r="BY507" s="32">
        <f t="shared" si="168"/>
        <v>-4.3589168582160998E-3</v>
      </c>
    </row>
    <row r="508" spans="37:77">
      <c r="AK508" s="31">
        <v>26023</v>
      </c>
      <c r="AL508" s="6">
        <v>139285</v>
      </c>
      <c r="AM508" s="6">
        <f t="shared" si="155"/>
        <v>264</v>
      </c>
      <c r="AN508" s="6">
        <f t="shared" si="156"/>
        <v>3106</v>
      </c>
      <c r="AO508" s="32">
        <f t="shared" si="169"/>
        <v>2.2808215657333264E-2</v>
      </c>
      <c r="AP508" s="32"/>
      <c r="AQ508" s="31">
        <v>26023</v>
      </c>
      <c r="AR508" s="6">
        <v>83575</v>
      </c>
      <c r="AS508" s="6">
        <f t="shared" si="157"/>
        <v>-28</v>
      </c>
      <c r="AT508" s="6">
        <f t="shared" si="158"/>
        <v>1077</v>
      </c>
      <c r="AU508" s="32">
        <f t="shared" si="170"/>
        <v>1.305486193604688E-2</v>
      </c>
      <c r="AV508" s="32"/>
      <c r="AW508" s="31">
        <v>26023</v>
      </c>
      <c r="AX508" s="6">
        <v>60</v>
      </c>
      <c r="AY508" s="46">
        <f t="shared" si="154"/>
        <v>0.60002871809599023</v>
      </c>
      <c r="AZ508" s="34"/>
      <c r="BA508" s="31">
        <v>26023</v>
      </c>
      <c r="BB508" s="35">
        <v>78588</v>
      </c>
      <c r="BC508" s="15">
        <f t="shared" si="159"/>
        <v>-112</v>
      </c>
      <c r="BD508" s="36">
        <f t="shared" si="160"/>
        <v>-275</v>
      </c>
      <c r="BE508" s="32">
        <f t="shared" si="161"/>
        <v>-3.4870598379468376E-3</v>
      </c>
      <c r="BF508" s="72">
        <f t="shared" si="162"/>
        <v>7.9246748711825354E-3</v>
      </c>
      <c r="BG508" s="32"/>
      <c r="BH508" s="31">
        <v>26023</v>
      </c>
      <c r="BI508" s="35">
        <v>4987</v>
      </c>
      <c r="BJ508" s="35">
        <f t="shared" si="163"/>
        <v>84</v>
      </c>
      <c r="BK508" s="35">
        <f t="shared" si="164"/>
        <v>1352</v>
      </c>
      <c r="BL508" s="32">
        <f t="shared" si="165"/>
        <v>0.37193947730398902</v>
      </c>
      <c r="BM508" s="32"/>
      <c r="BN508" s="31">
        <v>26023</v>
      </c>
      <c r="BO508" s="38">
        <v>6</v>
      </c>
      <c r="BP508" s="38"/>
      <c r="BU508" s="31">
        <v>26023</v>
      </c>
      <c r="BV508" s="6">
        <v>70859</v>
      </c>
      <c r="BW508" s="6">
        <f t="shared" si="166"/>
        <v>54</v>
      </c>
      <c r="BX508" s="35">
        <f t="shared" si="167"/>
        <v>-594</v>
      </c>
      <c r="BY508" s="32">
        <f t="shared" si="168"/>
        <v>-8.3131569003400685E-3</v>
      </c>
    </row>
    <row r="509" spans="37:77">
      <c r="AK509" s="31">
        <v>25992</v>
      </c>
      <c r="AL509" s="6">
        <v>139021</v>
      </c>
      <c r="AM509" s="6">
        <f t="shared" si="155"/>
        <v>226</v>
      </c>
      <c r="AN509" s="6">
        <f t="shared" si="156"/>
        <v>3064</v>
      </c>
      <c r="AO509" s="32">
        <f t="shared" si="169"/>
        <v>2.2536537287524805E-2</v>
      </c>
      <c r="AP509" s="32"/>
      <c r="AQ509" s="31">
        <v>25992</v>
      </c>
      <c r="AR509" s="6">
        <v>83603</v>
      </c>
      <c r="AS509" s="6">
        <f t="shared" si="157"/>
        <v>-247</v>
      </c>
      <c r="AT509" s="6">
        <f t="shared" si="158"/>
        <v>1452</v>
      </c>
      <c r="AU509" s="32">
        <f t="shared" si="170"/>
        <v>1.767476963153225E-2</v>
      </c>
      <c r="AV509" s="32"/>
      <c r="AW509" s="31">
        <v>25992</v>
      </c>
      <c r="AX509" s="6">
        <v>60.1</v>
      </c>
      <c r="AY509" s="46">
        <f t="shared" si="154"/>
        <v>0.60136957725811213</v>
      </c>
      <c r="AZ509" s="34"/>
      <c r="BA509" s="31">
        <v>25992</v>
      </c>
      <c r="BB509" s="35">
        <v>78700</v>
      </c>
      <c r="BC509" s="15">
        <f t="shared" si="159"/>
        <v>-164</v>
      </c>
      <c r="BD509" s="36">
        <f t="shared" si="160"/>
        <v>2</v>
      </c>
      <c r="BE509" s="32">
        <f t="shared" si="161"/>
        <v>2.5413606444812942E-5</v>
      </c>
      <c r="BF509" s="72">
        <f t="shared" si="162"/>
        <v>8.8776569500016445E-3</v>
      </c>
      <c r="BG509" s="32"/>
      <c r="BH509" s="31">
        <v>25992</v>
      </c>
      <c r="BI509" s="35">
        <v>4903</v>
      </c>
      <c r="BJ509" s="35">
        <f t="shared" si="163"/>
        <v>-83</v>
      </c>
      <c r="BK509" s="35">
        <f t="shared" si="164"/>
        <v>1450</v>
      </c>
      <c r="BL509" s="32">
        <f t="shared" si="165"/>
        <v>0.41992470315667529</v>
      </c>
      <c r="BM509" s="32"/>
      <c r="BN509" s="31">
        <v>25992</v>
      </c>
      <c r="BO509" s="38">
        <v>5.9</v>
      </c>
      <c r="BP509" s="38"/>
      <c r="BU509" s="31">
        <v>25992</v>
      </c>
      <c r="BV509" s="6">
        <v>70805</v>
      </c>
      <c r="BW509" s="6">
        <f t="shared" si="166"/>
        <v>-61</v>
      </c>
      <c r="BX509" s="35">
        <f t="shared" si="167"/>
        <v>-497</v>
      </c>
      <c r="BY509" s="32">
        <f t="shared" si="168"/>
        <v>-6.9703514627920127E-3</v>
      </c>
    </row>
    <row r="510" spans="37:77">
      <c r="AK510" s="31">
        <v>25964</v>
      </c>
      <c r="AL510" s="6">
        <v>138795</v>
      </c>
      <c r="AM510" s="6">
        <f t="shared" si="155"/>
        <v>266</v>
      </c>
      <c r="AN510" s="6">
        <f t="shared" si="156"/>
        <v>3082</v>
      </c>
      <c r="AO510" s="32">
        <f t="shared" si="169"/>
        <v>2.2709688828631114E-2</v>
      </c>
      <c r="AP510" s="32"/>
      <c r="AQ510" s="31">
        <v>25964</v>
      </c>
      <c r="AR510" s="6">
        <v>83850</v>
      </c>
      <c r="AS510" s="6">
        <f t="shared" si="157"/>
        <v>180</v>
      </c>
      <c r="AT510" s="6">
        <f t="shared" si="158"/>
        <v>1869</v>
      </c>
      <c r="AU510" s="32">
        <f t="shared" si="170"/>
        <v>2.2797965382222785E-2</v>
      </c>
      <c r="AV510" s="32"/>
      <c r="AW510" s="31">
        <v>25964</v>
      </c>
      <c r="AX510" s="6">
        <v>60.4</v>
      </c>
      <c r="AY510" s="46">
        <f t="shared" si="154"/>
        <v>0.60412839079217551</v>
      </c>
      <c r="AZ510" s="34"/>
      <c r="BA510" s="31">
        <v>25964</v>
      </c>
      <c r="BB510" s="35">
        <v>78864</v>
      </c>
      <c r="BC510" s="15">
        <f t="shared" si="159"/>
        <v>270</v>
      </c>
      <c r="BD510" s="36">
        <f t="shared" si="160"/>
        <v>84</v>
      </c>
      <c r="BE510" s="32">
        <f t="shared" si="161"/>
        <v>1.0662604722011526E-3</v>
      </c>
      <c r="BF510" s="72">
        <f t="shared" si="162"/>
        <v>1.3390366093141148E-2</v>
      </c>
      <c r="BG510" s="32"/>
      <c r="BH510" s="31">
        <v>25964</v>
      </c>
      <c r="BI510" s="35">
        <v>4986</v>
      </c>
      <c r="BJ510" s="35">
        <f t="shared" si="163"/>
        <v>-90</v>
      </c>
      <c r="BK510" s="35">
        <f t="shared" si="164"/>
        <v>1785</v>
      </c>
      <c r="BL510" s="32">
        <f t="shared" si="165"/>
        <v>0.55763823805060908</v>
      </c>
      <c r="BM510" s="32"/>
      <c r="BN510" s="31">
        <v>25964</v>
      </c>
      <c r="BO510" s="38">
        <v>5.9</v>
      </c>
      <c r="BP510" s="38"/>
      <c r="BU510" s="31">
        <v>25964</v>
      </c>
      <c r="BV510" s="6">
        <v>70866</v>
      </c>
      <c r="BW510" s="6">
        <f t="shared" si="166"/>
        <v>76</v>
      </c>
      <c r="BX510" s="35">
        <f t="shared" si="167"/>
        <v>-310</v>
      </c>
      <c r="BY510" s="32">
        <f t="shared" si="168"/>
        <v>-4.3554006968641312E-3</v>
      </c>
    </row>
    <row r="511" spans="37:77">
      <c r="AK511" s="31">
        <v>25933</v>
      </c>
      <c r="AL511" s="6">
        <v>138529</v>
      </c>
      <c r="AM511" s="6">
        <f t="shared" si="155"/>
        <v>265</v>
      </c>
      <c r="AN511" s="6">
        <f t="shared" si="156"/>
        <v>3040</v>
      </c>
      <c r="AO511" s="32">
        <f t="shared" si="169"/>
        <v>2.2437245828074603E-2</v>
      </c>
      <c r="AP511" s="32"/>
      <c r="AQ511" s="31">
        <v>25933</v>
      </c>
      <c r="AR511" s="6">
        <v>83670</v>
      </c>
      <c r="AS511" s="6">
        <f t="shared" si="157"/>
        <v>122</v>
      </c>
      <c r="AT511" s="6">
        <f t="shared" si="158"/>
        <v>2046</v>
      </c>
      <c r="AU511" s="32">
        <f t="shared" si="170"/>
        <v>2.5066157012643364E-2</v>
      </c>
      <c r="AV511" s="32"/>
      <c r="AW511" s="31">
        <v>25933</v>
      </c>
      <c r="AX511" s="6">
        <v>60.4</v>
      </c>
      <c r="AY511" s="46">
        <f t="shared" si="154"/>
        <v>0.60398905644305523</v>
      </c>
      <c r="AZ511" s="34"/>
      <c r="BA511" s="31">
        <v>25933</v>
      </c>
      <c r="BB511" s="35">
        <v>78594</v>
      </c>
      <c r="BC511" s="15">
        <f t="shared" si="159"/>
        <v>-56</v>
      </c>
      <c r="BD511" s="36">
        <f t="shared" si="160"/>
        <v>-146</v>
      </c>
      <c r="BE511" s="32">
        <f t="shared" si="161"/>
        <v>-1.854203708407387E-3</v>
      </c>
      <c r="BF511" s="72">
        <f t="shared" si="162"/>
        <v>1.1849995751881337E-2</v>
      </c>
      <c r="BG511" s="32"/>
      <c r="BH511" s="31">
        <v>25933</v>
      </c>
      <c r="BI511" s="35">
        <v>5076</v>
      </c>
      <c r="BJ511" s="35">
        <f t="shared" si="163"/>
        <v>178</v>
      </c>
      <c r="BK511" s="35">
        <f t="shared" si="164"/>
        <v>2192</v>
      </c>
      <c r="BL511" s="32">
        <f t="shared" si="165"/>
        <v>0.76005547850208055</v>
      </c>
      <c r="BM511" s="32"/>
      <c r="BN511" s="31">
        <v>25933</v>
      </c>
      <c r="BO511" s="38">
        <v>6.1</v>
      </c>
      <c r="BP511" s="38"/>
      <c r="BU511" s="31">
        <v>25933</v>
      </c>
      <c r="BV511" s="6">
        <v>70790</v>
      </c>
      <c r="BW511" s="6">
        <f t="shared" si="166"/>
        <v>381</v>
      </c>
      <c r="BX511" s="35">
        <f t="shared" si="167"/>
        <v>-450</v>
      </c>
      <c r="BY511" s="32">
        <f t="shared" si="168"/>
        <v>-6.3166760247052034E-3</v>
      </c>
    </row>
    <row r="512" spans="37:77">
      <c r="AK512" s="31">
        <v>25902</v>
      </c>
      <c r="AL512" s="6">
        <v>138264</v>
      </c>
      <c r="AM512" s="6">
        <f t="shared" si="155"/>
        <v>276</v>
      </c>
      <c r="AN512" s="6">
        <f t="shared" si="156"/>
        <v>3025</v>
      </c>
      <c r="AO512" s="32">
        <f t="shared" si="169"/>
        <v>2.2367808102692344E-2</v>
      </c>
      <c r="AP512" s="32"/>
      <c r="AQ512" s="31">
        <v>25902</v>
      </c>
      <c r="AR512" s="6">
        <v>83548</v>
      </c>
      <c r="AS512" s="6">
        <f t="shared" si="157"/>
        <v>272</v>
      </c>
      <c r="AT512" s="6">
        <f t="shared" si="158"/>
        <v>2151</v>
      </c>
      <c r="AU512" s="32">
        <f t="shared" si="170"/>
        <v>2.6426035357568489E-2</v>
      </c>
      <c r="AV512" s="32"/>
      <c r="AW512" s="31">
        <v>25902</v>
      </c>
      <c r="AX512" s="6">
        <v>60.4</v>
      </c>
      <c r="AY512" s="46">
        <f t="shared" si="154"/>
        <v>0.60426430596539948</v>
      </c>
      <c r="AZ512" s="34"/>
      <c r="BA512" s="31">
        <v>25902</v>
      </c>
      <c r="BB512" s="35">
        <v>78650</v>
      </c>
      <c r="BC512" s="15">
        <f t="shared" si="159"/>
        <v>-35</v>
      </c>
      <c r="BD512" s="36">
        <f t="shared" si="160"/>
        <v>109</v>
      </c>
      <c r="BE512" s="32">
        <f t="shared" si="161"/>
        <v>1.3878101883093574E-3</v>
      </c>
      <c r="BF512" s="72">
        <f t="shared" si="162"/>
        <v>1.4074039483780054E-2</v>
      </c>
      <c r="BG512" s="32"/>
      <c r="BH512" s="31">
        <v>25902</v>
      </c>
      <c r="BI512" s="35">
        <v>4898</v>
      </c>
      <c r="BJ512" s="35">
        <f t="shared" si="163"/>
        <v>307</v>
      </c>
      <c r="BK512" s="35">
        <f t="shared" si="164"/>
        <v>2042</v>
      </c>
      <c r="BL512" s="32">
        <f t="shared" si="165"/>
        <v>0.71498599439775901</v>
      </c>
      <c r="BM512" s="32"/>
      <c r="BN512" s="31">
        <v>25902</v>
      </c>
      <c r="BO512" s="38">
        <v>5.9</v>
      </c>
      <c r="BP512" s="38"/>
      <c r="BU512" s="31">
        <v>25902</v>
      </c>
      <c r="BV512" s="6">
        <v>70409</v>
      </c>
      <c r="BW512" s="6">
        <f t="shared" si="166"/>
        <v>-110</v>
      </c>
      <c r="BX512" s="35">
        <f t="shared" si="167"/>
        <v>-679</v>
      </c>
      <c r="BY512" s="32">
        <f t="shared" si="168"/>
        <v>-9.5515417510690925E-3</v>
      </c>
    </row>
    <row r="513" spans="37:77">
      <c r="AK513" s="31">
        <v>25872</v>
      </c>
      <c r="AL513" s="6">
        <v>137988</v>
      </c>
      <c r="AM513" s="6">
        <f t="shared" si="155"/>
        <v>271</v>
      </c>
      <c r="AN513" s="6">
        <f t="shared" si="156"/>
        <v>2976</v>
      </c>
      <c r="AO513" s="32">
        <f t="shared" si="169"/>
        <v>2.204248511243434E-2</v>
      </c>
      <c r="AP513" s="32"/>
      <c r="AQ513" s="31">
        <v>25872</v>
      </c>
      <c r="AR513" s="6">
        <v>83276</v>
      </c>
      <c r="AS513" s="6">
        <f t="shared" si="157"/>
        <v>322</v>
      </c>
      <c r="AT513" s="6">
        <f t="shared" si="158"/>
        <v>1782</v>
      </c>
      <c r="AU513" s="32">
        <f t="shared" si="170"/>
        <v>2.1866640488870326E-2</v>
      </c>
      <c r="AV513" s="32"/>
      <c r="AW513" s="31">
        <v>25872</v>
      </c>
      <c r="AX513" s="6">
        <v>60.4</v>
      </c>
      <c r="AY513" s="46">
        <f t="shared" si="154"/>
        <v>0.6035017537756906</v>
      </c>
      <c r="AZ513" s="34"/>
      <c r="BA513" s="31">
        <v>25872</v>
      </c>
      <c r="BB513" s="35">
        <v>78685</v>
      </c>
      <c r="BC513" s="15">
        <f t="shared" si="159"/>
        <v>187</v>
      </c>
      <c r="BD513" s="36">
        <f t="shared" si="160"/>
        <v>240</v>
      </c>
      <c r="BE513" s="32">
        <f t="shared" si="161"/>
        <v>3.0594684173623765E-3</v>
      </c>
      <c r="BF513" s="72">
        <f t="shared" si="162"/>
        <v>1.60986363917206E-2</v>
      </c>
      <c r="BG513" s="32"/>
      <c r="BH513" s="31">
        <v>25872</v>
      </c>
      <c r="BI513" s="35">
        <v>4591</v>
      </c>
      <c r="BJ513" s="35">
        <f t="shared" si="163"/>
        <v>135</v>
      </c>
      <c r="BK513" s="35">
        <f t="shared" si="164"/>
        <v>1542</v>
      </c>
      <c r="BL513" s="32">
        <f t="shared" si="165"/>
        <v>0.50573958674975406</v>
      </c>
      <c r="BM513" s="32"/>
      <c r="BN513" s="31">
        <v>25872</v>
      </c>
      <c r="BO513" s="38">
        <v>5.5</v>
      </c>
      <c r="BP513" s="38"/>
      <c r="BU513" s="31">
        <v>25872</v>
      </c>
      <c r="BV513" s="6">
        <v>70519</v>
      </c>
      <c r="BW513" s="6">
        <f t="shared" si="166"/>
        <v>-430</v>
      </c>
      <c r="BX513" s="35">
        <f t="shared" si="167"/>
        <v>-600</v>
      </c>
      <c r="BY513" s="32">
        <f t="shared" si="168"/>
        <v>-8.4365640686736576E-3</v>
      </c>
    </row>
    <row r="514" spans="37:77">
      <c r="AK514" s="31">
        <v>25841</v>
      </c>
      <c r="AL514" s="6">
        <v>137717</v>
      </c>
      <c r="AM514" s="6">
        <f t="shared" si="155"/>
        <v>262</v>
      </c>
      <c r="AN514" s="6">
        <f t="shared" si="156"/>
        <v>2943</v>
      </c>
      <c r="AO514" s="32">
        <f t="shared" si="169"/>
        <v>2.1836556012287289E-2</v>
      </c>
      <c r="AP514" s="32"/>
      <c r="AQ514" s="31">
        <v>25841</v>
      </c>
      <c r="AR514" s="6">
        <v>82954</v>
      </c>
      <c r="AS514" s="6">
        <f t="shared" si="157"/>
        <v>74</v>
      </c>
      <c r="AT514" s="6">
        <f t="shared" si="158"/>
        <v>1664</v>
      </c>
      <c r="AU514" s="32">
        <f t="shared" si="170"/>
        <v>2.0469922499692483E-2</v>
      </c>
      <c r="AV514" s="32"/>
      <c r="AW514" s="31">
        <v>25841</v>
      </c>
      <c r="AX514" s="6">
        <v>60.2</v>
      </c>
      <c r="AY514" s="46">
        <f t="shared" si="154"/>
        <v>0.60235119847222929</v>
      </c>
      <c r="AZ514" s="34"/>
      <c r="BA514" s="31">
        <v>25841</v>
      </c>
      <c r="BB514" s="35">
        <v>78498</v>
      </c>
      <c r="BC514" s="15">
        <f t="shared" si="159"/>
        <v>-126</v>
      </c>
      <c r="BD514" s="36">
        <f t="shared" si="160"/>
        <v>248</v>
      </c>
      <c r="BE514" s="32">
        <f t="shared" si="161"/>
        <v>3.1693290734824409E-3</v>
      </c>
      <c r="BF514" s="72">
        <f t="shared" si="162"/>
        <v>1.5224847281056664E-2</v>
      </c>
      <c r="BG514" s="32"/>
      <c r="BH514" s="31">
        <v>25841</v>
      </c>
      <c r="BI514" s="35">
        <v>4456</v>
      </c>
      <c r="BJ514" s="35">
        <f t="shared" si="163"/>
        <v>200</v>
      </c>
      <c r="BK514" s="35">
        <f t="shared" si="164"/>
        <v>1416</v>
      </c>
      <c r="BL514" s="32">
        <f t="shared" si="165"/>
        <v>0.46578947368421053</v>
      </c>
      <c r="BM514" s="32"/>
      <c r="BN514" s="31">
        <v>25841</v>
      </c>
      <c r="BO514" s="38">
        <v>5.4</v>
      </c>
      <c r="BP514" s="38"/>
      <c r="BU514" s="31">
        <v>25841</v>
      </c>
      <c r="BV514" s="6">
        <v>70949</v>
      </c>
      <c r="BW514" s="6">
        <f t="shared" si="166"/>
        <v>17</v>
      </c>
      <c r="BX514" s="35">
        <f t="shared" si="167"/>
        <v>31</v>
      </c>
      <c r="BY514" s="32">
        <f t="shared" si="168"/>
        <v>4.3712456640054853E-4</v>
      </c>
    </row>
    <row r="515" spans="37:77">
      <c r="AK515" s="31">
        <v>25811</v>
      </c>
      <c r="AL515" s="6">
        <v>137455</v>
      </c>
      <c r="AM515" s="6">
        <f t="shared" si="155"/>
        <v>259</v>
      </c>
      <c r="AN515" s="6">
        <f t="shared" si="156"/>
        <v>2858</v>
      </c>
      <c r="AO515" s="32">
        <f t="shared" si="169"/>
        <v>2.1233757067393721E-2</v>
      </c>
      <c r="AP515" s="32"/>
      <c r="AQ515" s="31">
        <v>25811</v>
      </c>
      <c r="AR515" s="6">
        <v>82880</v>
      </c>
      <c r="AS515" s="6">
        <f t="shared" si="157"/>
        <v>-21</v>
      </c>
      <c r="AT515" s="6">
        <f t="shared" si="158"/>
        <v>1774</v>
      </c>
      <c r="AU515" s="32">
        <f t="shared" si="170"/>
        <v>2.1872611150839605E-2</v>
      </c>
      <c r="AV515" s="32"/>
      <c r="AW515" s="31">
        <v>25811</v>
      </c>
      <c r="AX515" s="6">
        <v>60.3</v>
      </c>
      <c r="AY515" s="46">
        <f t="shared" si="154"/>
        <v>0.60296096904441454</v>
      </c>
      <c r="AZ515" s="34"/>
      <c r="BA515" s="31">
        <v>25811</v>
      </c>
      <c r="BB515" s="35">
        <v>78624</v>
      </c>
      <c r="BC515" s="15">
        <f t="shared" si="159"/>
        <v>-102</v>
      </c>
      <c r="BD515" s="36">
        <f t="shared" si="160"/>
        <v>374</v>
      </c>
      <c r="BE515" s="32">
        <f t="shared" si="161"/>
        <v>4.7795527156548889E-3</v>
      </c>
      <c r="BF515" s="72">
        <f t="shared" si="162"/>
        <v>1.6901302731063605E-2</v>
      </c>
      <c r="BG515" s="32"/>
      <c r="BH515" s="31">
        <v>25811</v>
      </c>
      <c r="BI515" s="35">
        <v>4256</v>
      </c>
      <c r="BJ515" s="35">
        <f t="shared" si="163"/>
        <v>81</v>
      </c>
      <c r="BK515" s="35">
        <f t="shared" si="164"/>
        <v>1400</v>
      </c>
      <c r="BL515" s="32">
        <f t="shared" si="165"/>
        <v>0.49019607843137258</v>
      </c>
      <c r="BM515" s="32"/>
      <c r="BN515" s="31">
        <v>25811</v>
      </c>
      <c r="BO515" s="38">
        <v>5.0999999999999996</v>
      </c>
      <c r="BP515" s="38"/>
      <c r="BU515" s="31">
        <v>25811</v>
      </c>
      <c r="BV515" s="6">
        <v>70932</v>
      </c>
      <c r="BW515" s="6">
        <f t="shared" si="166"/>
        <v>-123</v>
      </c>
      <c r="BX515" s="35">
        <f t="shared" si="167"/>
        <v>-73</v>
      </c>
      <c r="BY515" s="32">
        <f t="shared" si="168"/>
        <v>-1.0280966129145863E-3</v>
      </c>
    </row>
    <row r="516" spans="37:77">
      <c r="AK516" s="31">
        <v>25780</v>
      </c>
      <c r="AL516" s="6">
        <v>137196</v>
      </c>
      <c r="AM516" s="6">
        <f t="shared" si="155"/>
        <v>268</v>
      </c>
      <c r="AN516" s="6">
        <f t="shared" si="156"/>
        <v>2782</v>
      </c>
      <c r="AO516" s="32">
        <f t="shared" si="169"/>
        <v>2.0697248798488221E-2</v>
      </c>
      <c r="AP516" s="32"/>
      <c r="AQ516" s="31">
        <v>25780</v>
      </c>
      <c r="AR516" s="6">
        <v>82901</v>
      </c>
      <c r="AS516" s="6">
        <f t="shared" si="157"/>
        <v>417</v>
      </c>
      <c r="AT516" s="6">
        <f t="shared" si="158"/>
        <v>2074</v>
      </c>
      <c r="AU516" s="32">
        <f t="shared" si="170"/>
        <v>2.5659742412807551E-2</v>
      </c>
      <c r="AV516" s="32"/>
      <c r="AW516" s="31">
        <v>25780</v>
      </c>
      <c r="AX516" s="6">
        <v>60.4</v>
      </c>
      <c r="AY516" s="46">
        <f t="shared" si="154"/>
        <v>0.60425231056299022</v>
      </c>
      <c r="AZ516" s="34"/>
      <c r="BA516" s="31">
        <v>25780</v>
      </c>
      <c r="BB516" s="35">
        <v>78726</v>
      </c>
      <c r="BC516" s="15">
        <f t="shared" si="159"/>
        <v>313</v>
      </c>
      <c r="BD516" s="36">
        <f t="shared" si="160"/>
        <v>767</v>
      </c>
      <c r="BE516" s="32">
        <f t="shared" si="161"/>
        <v>9.8385048551161702E-3</v>
      </c>
      <c r="BF516" s="72">
        <f t="shared" si="162"/>
        <v>1.722095968372539E-2</v>
      </c>
      <c r="BG516" s="32"/>
      <c r="BH516" s="31">
        <v>25780</v>
      </c>
      <c r="BI516" s="35">
        <v>4175</v>
      </c>
      <c r="BJ516" s="35">
        <f t="shared" si="163"/>
        <v>104</v>
      </c>
      <c r="BK516" s="35">
        <f t="shared" si="164"/>
        <v>1307</v>
      </c>
      <c r="BL516" s="32">
        <f t="shared" si="165"/>
        <v>0.45571827057182701</v>
      </c>
      <c r="BM516" s="32"/>
      <c r="BN516" s="31">
        <v>25780</v>
      </c>
      <c r="BO516" s="38">
        <v>5</v>
      </c>
      <c r="BP516" s="38"/>
      <c r="BU516" s="31">
        <v>25780</v>
      </c>
      <c r="BV516" s="6">
        <v>71055</v>
      </c>
      <c r="BW516" s="6">
        <f t="shared" si="166"/>
        <v>27</v>
      </c>
      <c r="BX516" s="35">
        <f t="shared" si="167"/>
        <v>325</v>
      </c>
      <c r="BY516" s="32">
        <f t="shared" si="168"/>
        <v>4.594938498515555E-3</v>
      </c>
    </row>
    <row r="517" spans="37:77">
      <c r="AK517" s="31">
        <v>25749</v>
      </c>
      <c r="AL517" s="6">
        <v>136928</v>
      </c>
      <c r="AM517" s="6">
        <f t="shared" si="155"/>
        <v>242</v>
      </c>
      <c r="AN517" s="6">
        <f t="shared" si="156"/>
        <v>2715</v>
      </c>
      <c r="AO517" s="32">
        <f t="shared" si="169"/>
        <v>2.0229038915753339E-2</v>
      </c>
      <c r="AP517" s="32"/>
      <c r="AQ517" s="31">
        <v>25749</v>
      </c>
      <c r="AR517" s="6">
        <v>82484</v>
      </c>
      <c r="AS517" s="6">
        <f t="shared" si="157"/>
        <v>1</v>
      </c>
      <c r="AT517" s="6">
        <f t="shared" si="158"/>
        <v>1788</v>
      </c>
      <c r="AU517" s="32">
        <f t="shared" si="170"/>
        <v>2.2157232080896261E-2</v>
      </c>
      <c r="AV517" s="32"/>
      <c r="AW517" s="31">
        <v>25749</v>
      </c>
      <c r="AX517" s="6">
        <v>60.2</v>
      </c>
      <c r="AY517" s="46">
        <f t="shared" si="154"/>
        <v>0.60238957700397289</v>
      </c>
      <c r="AZ517" s="34"/>
      <c r="BA517" s="31">
        <v>25749</v>
      </c>
      <c r="BB517" s="35">
        <v>78413</v>
      </c>
      <c r="BC517" s="15">
        <f t="shared" si="159"/>
        <v>-151</v>
      </c>
      <c r="BD517" s="36">
        <f t="shared" si="160"/>
        <v>533</v>
      </c>
      <c r="BE517" s="32">
        <f t="shared" si="161"/>
        <v>6.8438623523370268E-3</v>
      </c>
      <c r="BF517" s="72">
        <f t="shared" si="162"/>
        <v>1.4566295986753741E-2</v>
      </c>
      <c r="BG517" s="32"/>
      <c r="BH517" s="31">
        <v>25749</v>
      </c>
      <c r="BI517" s="35">
        <v>4071</v>
      </c>
      <c r="BJ517" s="35">
        <f t="shared" si="163"/>
        <v>152</v>
      </c>
      <c r="BK517" s="35">
        <f t="shared" si="164"/>
        <v>1255</v>
      </c>
      <c r="BL517" s="32">
        <f t="shared" si="165"/>
        <v>0.44566761363636354</v>
      </c>
      <c r="BM517" s="32"/>
      <c r="BN517" s="31">
        <v>25749</v>
      </c>
      <c r="BO517" s="38">
        <v>4.9000000000000004</v>
      </c>
      <c r="BP517" s="38"/>
      <c r="BU517" s="31">
        <v>25749</v>
      </c>
      <c r="BV517" s="6">
        <v>71028</v>
      </c>
      <c r="BW517" s="6">
        <f t="shared" si="166"/>
        <v>-94</v>
      </c>
      <c r="BX517" s="35">
        <f t="shared" si="167"/>
        <v>392</v>
      </c>
      <c r="BY517" s="32">
        <f t="shared" si="168"/>
        <v>5.5495781188061866E-3</v>
      </c>
    </row>
    <row r="518" spans="37:77">
      <c r="AK518" s="31">
        <v>25719</v>
      </c>
      <c r="AL518" s="6">
        <v>136686</v>
      </c>
      <c r="AM518" s="6">
        <f t="shared" si="155"/>
        <v>270</v>
      </c>
      <c r="AN518" s="6">
        <f t="shared" si="156"/>
        <v>2659</v>
      </c>
      <c r="AO518" s="32">
        <f t="shared" si="169"/>
        <v>1.9839286113991994E-2</v>
      </c>
      <c r="AP518" s="32"/>
      <c r="AQ518" s="31">
        <v>25719</v>
      </c>
      <c r="AR518" s="6">
        <v>82483</v>
      </c>
      <c r="AS518" s="6">
        <f t="shared" si="157"/>
        <v>-244</v>
      </c>
      <c r="AT518" s="6">
        <f t="shared" si="158"/>
        <v>2358</v>
      </c>
      <c r="AU518" s="32">
        <f t="shared" si="170"/>
        <v>2.9429017160686355E-2</v>
      </c>
      <c r="AV518" s="32"/>
      <c r="AW518" s="31">
        <v>25719</v>
      </c>
      <c r="AX518" s="6">
        <v>60.3</v>
      </c>
      <c r="AY518" s="46">
        <f t="shared" si="154"/>
        <v>0.60344878041642891</v>
      </c>
      <c r="AZ518" s="34"/>
      <c r="BA518" s="31">
        <v>25719</v>
      </c>
      <c r="BB518" s="35">
        <v>78564</v>
      </c>
      <c r="BC518" s="15">
        <f t="shared" si="159"/>
        <v>-366</v>
      </c>
      <c r="BD518" s="36">
        <f t="shared" si="160"/>
        <v>1152</v>
      </c>
      <c r="BE518" s="32">
        <f t="shared" si="161"/>
        <v>1.4881413734304738E-2</v>
      </c>
      <c r="BF518" s="72">
        <f t="shared" si="162"/>
        <v>1.6014162659655051E-2</v>
      </c>
      <c r="BG518" s="32"/>
      <c r="BH518" s="31">
        <v>25719</v>
      </c>
      <c r="BI518" s="35">
        <v>3919</v>
      </c>
      <c r="BJ518" s="35">
        <f t="shared" si="163"/>
        <v>122</v>
      </c>
      <c r="BK518" s="35">
        <f t="shared" si="164"/>
        <v>1206</v>
      </c>
      <c r="BL518" s="32">
        <f t="shared" si="165"/>
        <v>0.4445263545890159</v>
      </c>
      <c r="BM518" s="32"/>
      <c r="BN518" s="31">
        <v>25719</v>
      </c>
      <c r="BO518" s="38">
        <v>4.8</v>
      </c>
      <c r="BP518" s="38"/>
      <c r="BU518" s="31">
        <v>25719</v>
      </c>
      <c r="BV518" s="6">
        <v>71122</v>
      </c>
      <c r="BW518" s="6">
        <f t="shared" si="166"/>
        <v>-226</v>
      </c>
      <c r="BX518" s="35">
        <f t="shared" si="167"/>
        <v>794</v>
      </c>
      <c r="BY518" s="32">
        <f t="shared" si="168"/>
        <v>1.1289955636446303E-2</v>
      </c>
    </row>
    <row r="519" spans="37:77">
      <c r="AK519" s="31">
        <v>25688</v>
      </c>
      <c r="AL519" s="6">
        <v>136416</v>
      </c>
      <c r="AM519" s="6">
        <f t="shared" si="155"/>
        <v>237</v>
      </c>
      <c r="AN519" s="6">
        <f t="shared" si="156"/>
        <v>2595</v>
      </c>
      <c r="AO519" s="32">
        <f t="shared" si="169"/>
        <v>1.9391575313291609E-2</v>
      </c>
      <c r="AP519" s="32"/>
      <c r="AQ519" s="31">
        <v>25688</v>
      </c>
      <c r="AR519" s="6">
        <v>82727</v>
      </c>
      <c r="AS519" s="6">
        <f t="shared" si="157"/>
        <v>229</v>
      </c>
      <c r="AT519" s="6">
        <f t="shared" si="158"/>
        <v>2446</v>
      </c>
      <c r="AU519" s="32">
        <f t="shared" si="170"/>
        <v>3.0467981215978934E-2</v>
      </c>
      <c r="AV519" s="32"/>
      <c r="AW519" s="31">
        <v>25688</v>
      </c>
      <c r="AX519" s="6">
        <v>60.6</v>
      </c>
      <c r="AY519" s="46">
        <f t="shared" ref="AY519:AY582" si="171">AR519/AL519</f>
        <v>0.6064317968566737</v>
      </c>
      <c r="AZ519" s="34"/>
      <c r="BA519" s="31">
        <v>25688</v>
      </c>
      <c r="BB519" s="35">
        <v>78930</v>
      </c>
      <c r="BC519" s="15">
        <f t="shared" si="159"/>
        <v>67</v>
      </c>
      <c r="BD519" s="36">
        <f t="shared" si="160"/>
        <v>1407</v>
      </c>
      <c r="BE519" s="32">
        <f t="shared" si="161"/>
        <v>1.8149452420571865E-2</v>
      </c>
      <c r="BF519" s="72">
        <f t="shared" si="162"/>
        <v>2.2057614208062515E-2</v>
      </c>
      <c r="BG519" s="32"/>
      <c r="BH519" s="31">
        <v>25688</v>
      </c>
      <c r="BI519" s="35">
        <v>3797</v>
      </c>
      <c r="BJ519" s="35">
        <f t="shared" si="163"/>
        <v>162</v>
      </c>
      <c r="BK519" s="35">
        <f t="shared" si="164"/>
        <v>1039</v>
      </c>
      <c r="BL519" s="32">
        <f t="shared" si="165"/>
        <v>0.37672226250906449</v>
      </c>
      <c r="BM519" s="32"/>
      <c r="BN519" s="31">
        <v>25688</v>
      </c>
      <c r="BO519" s="38">
        <v>4.5999999999999996</v>
      </c>
      <c r="BP519" s="38"/>
      <c r="BU519" s="31">
        <v>25688</v>
      </c>
      <c r="BV519" s="6">
        <v>71348</v>
      </c>
      <c r="BW519" s="6">
        <f t="shared" si="166"/>
        <v>-105</v>
      </c>
      <c r="BX519" s="35">
        <f t="shared" si="167"/>
        <v>1276</v>
      </c>
      <c r="BY519" s="32">
        <f t="shared" si="168"/>
        <v>1.8209841306085162E-2</v>
      </c>
    </row>
    <row r="520" spans="37:77">
      <c r="AK520" s="31">
        <v>25658</v>
      </c>
      <c r="AL520" s="6">
        <v>136179</v>
      </c>
      <c r="AM520" s="6">
        <f t="shared" ref="AM520:AM583" si="172">AL520-AL521</f>
        <v>222</v>
      </c>
      <c r="AN520" s="6">
        <f t="shared" ref="AN520:AN583" si="173">AL520-AL532</f>
        <v>2540</v>
      </c>
      <c r="AO520" s="32">
        <f t="shared" si="169"/>
        <v>1.9006427764350242E-2</v>
      </c>
      <c r="AP520" s="32"/>
      <c r="AQ520" s="31">
        <v>25658</v>
      </c>
      <c r="AR520" s="6">
        <v>82498</v>
      </c>
      <c r="AS520" s="6">
        <f t="shared" ref="AS520:AS583" si="174">AR520-AR521</f>
        <v>347</v>
      </c>
      <c r="AT520" s="6">
        <f t="shared" ref="AT520:AT583" si="175">AR520-AR532</f>
        <v>2419</v>
      </c>
      <c r="AU520" s="32">
        <f t="shared" si="170"/>
        <v>3.0207669925948144E-2</v>
      </c>
      <c r="AV520" s="32"/>
      <c r="AW520" s="31">
        <v>25658</v>
      </c>
      <c r="AX520" s="6">
        <v>60.6</v>
      </c>
      <c r="AY520" s="46">
        <f t="shared" si="171"/>
        <v>0.60580559410775525</v>
      </c>
      <c r="AZ520" s="34"/>
      <c r="BA520" s="31">
        <v>25658</v>
      </c>
      <c r="BB520" s="35">
        <v>78863</v>
      </c>
      <c r="BC520" s="15">
        <f t="shared" ref="BC520:BC583" si="176">BB520-BB521</f>
        <v>165</v>
      </c>
      <c r="BD520" s="36">
        <f t="shared" ref="BD520:BD583" si="177">BB520-BB532</f>
        <v>1496</v>
      </c>
      <c r="BE520" s="32">
        <f t="shared" ref="BE520:BE583" si="178">BB520/BB532-1</f>
        <v>1.9336409580311908E-2</v>
      </c>
      <c r="BF520" s="72">
        <f t="shared" ref="BF520:BF583" si="179">AVERAGE(BE520,BE532)</f>
        <v>2.2854901350205847E-2</v>
      </c>
      <c r="BG520" s="32"/>
      <c r="BH520" s="31">
        <v>25658</v>
      </c>
      <c r="BI520" s="35">
        <v>3635</v>
      </c>
      <c r="BJ520" s="35">
        <f t="shared" ref="BJ520:BJ583" si="180">BI520-BI521</f>
        <v>182</v>
      </c>
      <c r="BK520" s="35">
        <f t="shared" ref="BK520:BK583" si="181">BI520-BI532</f>
        <v>923</v>
      </c>
      <c r="BL520" s="32">
        <f t="shared" ref="BL520:BL583" si="182">BI520/BI532-1</f>
        <v>0.34033923303834812</v>
      </c>
      <c r="BM520" s="32"/>
      <c r="BN520" s="31">
        <v>25658</v>
      </c>
      <c r="BO520" s="38">
        <v>4.4000000000000004</v>
      </c>
      <c r="BP520" s="38"/>
      <c r="BU520" s="31">
        <v>25658</v>
      </c>
      <c r="BV520" s="6">
        <v>71453</v>
      </c>
      <c r="BW520" s="6">
        <f t="shared" ref="BW520:BW583" si="183">BV520-BV521</f>
        <v>151</v>
      </c>
      <c r="BX520" s="35">
        <f t="shared" ref="BX520:BX583" si="184">BV520-BV532</f>
        <v>1547</v>
      </c>
      <c r="BY520" s="32">
        <f t="shared" ref="BY520:BY583" si="185">BV520/BV532-1</f>
        <v>2.2129717048608111E-2</v>
      </c>
    </row>
    <row r="521" spans="37:77">
      <c r="AK521" s="31">
        <v>25627</v>
      </c>
      <c r="AL521" s="6">
        <v>135957</v>
      </c>
      <c r="AM521" s="6">
        <f t="shared" si="172"/>
        <v>244</v>
      </c>
      <c r="AN521" s="6">
        <f t="shared" si="173"/>
        <v>2492</v>
      </c>
      <c r="AO521" s="32">
        <f t="shared" si="169"/>
        <v>1.8671561832690253E-2</v>
      </c>
      <c r="AP521" s="32"/>
      <c r="AQ521" s="31">
        <v>25627</v>
      </c>
      <c r="AR521" s="6">
        <v>82151</v>
      </c>
      <c r="AS521" s="6">
        <f t="shared" si="174"/>
        <v>170</v>
      </c>
      <c r="AT521" s="6">
        <f t="shared" si="175"/>
        <v>2132</v>
      </c>
      <c r="AU521" s="32">
        <f t="shared" si="170"/>
        <v>2.6643672127869555E-2</v>
      </c>
      <c r="AV521" s="32"/>
      <c r="AW521" s="31">
        <v>25627</v>
      </c>
      <c r="AX521" s="6">
        <v>60.4</v>
      </c>
      <c r="AY521" s="46">
        <f t="shared" si="171"/>
        <v>0.60424251785491001</v>
      </c>
      <c r="AZ521" s="34"/>
      <c r="BA521" s="31">
        <v>25627</v>
      </c>
      <c r="BB521" s="35">
        <v>78698</v>
      </c>
      <c r="BC521" s="15">
        <f t="shared" si="176"/>
        <v>-82</v>
      </c>
      <c r="BD521" s="36">
        <f t="shared" si="177"/>
        <v>1371</v>
      </c>
      <c r="BE521" s="32">
        <f t="shared" si="178"/>
        <v>1.7729900293558476E-2</v>
      </c>
      <c r="BF521" s="72">
        <f t="shared" si="179"/>
        <v>2.2809040856478946E-2</v>
      </c>
      <c r="BG521" s="32"/>
      <c r="BH521" s="31">
        <v>25627</v>
      </c>
      <c r="BI521" s="35">
        <v>3453</v>
      </c>
      <c r="BJ521" s="35">
        <f t="shared" si="180"/>
        <v>252</v>
      </c>
      <c r="BK521" s="35">
        <f t="shared" si="181"/>
        <v>761</v>
      </c>
      <c r="BL521" s="32">
        <f t="shared" si="182"/>
        <v>0.28268945022288272</v>
      </c>
      <c r="BM521" s="32"/>
      <c r="BN521" s="31">
        <v>25627</v>
      </c>
      <c r="BO521" s="38">
        <v>4.2</v>
      </c>
      <c r="BP521" s="38"/>
      <c r="BU521" s="31">
        <v>25627</v>
      </c>
      <c r="BV521" s="6">
        <v>71302</v>
      </c>
      <c r="BW521" s="6">
        <f t="shared" si="183"/>
        <v>126</v>
      </c>
      <c r="BX521" s="35">
        <f t="shared" si="184"/>
        <v>1604</v>
      </c>
      <c r="BY521" s="32">
        <f t="shared" si="185"/>
        <v>2.3013572842836227E-2</v>
      </c>
    </row>
    <row r="522" spans="37:77">
      <c r="AK522" s="31">
        <v>25599</v>
      </c>
      <c r="AL522" s="6">
        <v>135713</v>
      </c>
      <c r="AM522" s="6">
        <f t="shared" si="172"/>
        <v>224</v>
      </c>
      <c r="AN522" s="6">
        <f t="shared" si="173"/>
        <v>2389</v>
      </c>
      <c r="AO522" s="32">
        <f t="shared" si="169"/>
        <v>1.7918754312801877E-2</v>
      </c>
      <c r="AP522" s="32"/>
      <c r="AQ522" s="31">
        <v>25599</v>
      </c>
      <c r="AR522" s="6">
        <v>81981</v>
      </c>
      <c r="AS522" s="6">
        <f t="shared" si="174"/>
        <v>357</v>
      </c>
      <c r="AT522" s="6">
        <f t="shared" si="175"/>
        <v>2458</v>
      </c>
      <c r="AU522" s="32">
        <f t="shared" si="170"/>
        <v>3.090929668146325E-2</v>
      </c>
      <c r="AV522" s="32"/>
      <c r="AW522" s="31">
        <v>25599</v>
      </c>
      <c r="AX522" s="6">
        <v>60.4</v>
      </c>
      <c r="AY522" s="46">
        <f t="shared" si="171"/>
        <v>0.60407624914341296</v>
      </c>
      <c r="AZ522" s="34"/>
      <c r="BA522" s="31">
        <v>25599</v>
      </c>
      <c r="BB522" s="35">
        <v>78780</v>
      </c>
      <c r="BC522" s="15">
        <f t="shared" si="176"/>
        <v>40</v>
      </c>
      <c r="BD522" s="36">
        <f t="shared" si="177"/>
        <v>1975</v>
      </c>
      <c r="BE522" s="32">
        <f t="shared" si="178"/>
        <v>2.5714471714081144E-2</v>
      </c>
      <c r="BF522" s="72">
        <f t="shared" si="179"/>
        <v>2.6946927958780842E-2</v>
      </c>
      <c r="BG522" s="32"/>
      <c r="BH522" s="31">
        <v>25599</v>
      </c>
      <c r="BI522" s="35">
        <v>3201</v>
      </c>
      <c r="BJ522" s="35">
        <f t="shared" si="180"/>
        <v>317</v>
      </c>
      <c r="BK522" s="35">
        <f t="shared" si="181"/>
        <v>483</v>
      </c>
      <c r="BL522" s="32">
        <f t="shared" si="182"/>
        <v>0.17770419426048556</v>
      </c>
      <c r="BM522" s="32"/>
      <c r="BN522" s="31">
        <v>25599</v>
      </c>
      <c r="BO522" s="38">
        <v>3.9</v>
      </c>
      <c r="BP522" s="38"/>
      <c r="BU522" s="31">
        <v>25599</v>
      </c>
      <c r="BV522" s="6">
        <v>71176</v>
      </c>
      <c r="BW522" s="6">
        <f t="shared" si="183"/>
        <v>-64</v>
      </c>
      <c r="BX522" s="35">
        <f t="shared" si="184"/>
        <v>1738</v>
      </c>
      <c r="BY522" s="32">
        <f t="shared" si="185"/>
        <v>2.5029522739710153E-2</v>
      </c>
    </row>
    <row r="523" spans="37:77">
      <c r="AK523" s="31">
        <v>25568</v>
      </c>
      <c r="AL523" s="6">
        <v>135489</v>
      </c>
      <c r="AM523" s="6">
        <f t="shared" si="172"/>
        <v>250</v>
      </c>
      <c r="AN523" s="6">
        <f t="shared" si="173"/>
        <v>2369</v>
      </c>
      <c r="AO523" s="32">
        <f t="shared" si="169"/>
        <v>1.7795973557692246E-2</v>
      </c>
      <c r="AP523" s="32"/>
      <c r="AQ523" s="31">
        <v>25568</v>
      </c>
      <c r="AR523" s="6">
        <v>81624</v>
      </c>
      <c r="AS523" s="6">
        <f t="shared" si="174"/>
        <v>227</v>
      </c>
      <c r="AT523" s="6">
        <f t="shared" si="175"/>
        <v>2161</v>
      </c>
      <c r="AU523" s="32">
        <f t="shared" si="170"/>
        <v>2.719504675131823E-2</v>
      </c>
      <c r="AV523" s="32"/>
      <c r="AW523" s="31">
        <v>25568</v>
      </c>
      <c r="AX523" s="6">
        <v>60.2</v>
      </c>
      <c r="AY523" s="46">
        <f t="shared" si="171"/>
        <v>0.60244005048380311</v>
      </c>
      <c r="AZ523" s="34"/>
      <c r="BA523" s="31">
        <v>25568</v>
      </c>
      <c r="BB523" s="35">
        <v>78740</v>
      </c>
      <c r="BC523" s="15">
        <f t="shared" si="176"/>
        <v>199</v>
      </c>
      <c r="BD523" s="36">
        <f t="shared" si="177"/>
        <v>1962</v>
      </c>
      <c r="BE523" s="32">
        <f t="shared" si="178"/>
        <v>2.5554195212170061E-2</v>
      </c>
      <c r="BF523" s="72">
        <f t="shared" si="179"/>
        <v>2.1422573471626349E-2</v>
      </c>
      <c r="BG523" s="32"/>
      <c r="BH523" s="31">
        <v>25568</v>
      </c>
      <c r="BI523" s="35">
        <v>2884</v>
      </c>
      <c r="BJ523" s="35">
        <f t="shared" si="180"/>
        <v>28</v>
      </c>
      <c r="BK523" s="35">
        <f t="shared" si="181"/>
        <v>199</v>
      </c>
      <c r="BL523" s="32">
        <f t="shared" si="182"/>
        <v>7.4115456238361244E-2</v>
      </c>
      <c r="BM523" s="32"/>
      <c r="BN523" s="31">
        <v>25568</v>
      </c>
      <c r="BO523" s="38">
        <v>3.5</v>
      </c>
      <c r="BP523" s="38"/>
      <c r="BU523" s="31">
        <v>25568</v>
      </c>
      <c r="BV523" s="6">
        <v>71240</v>
      </c>
      <c r="BW523" s="6">
        <f t="shared" si="183"/>
        <v>152</v>
      </c>
      <c r="BX523" s="35">
        <f t="shared" si="184"/>
        <v>1995</v>
      </c>
      <c r="BY523" s="32">
        <f t="shared" si="185"/>
        <v>2.8810744458083626E-2</v>
      </c>
    </row>
    <row r="524" spans="37:77">
      <c r="AK524" s="31">
        <v>25537</v>
      </c>
      <c r="AL524" s="6">
        <v>135239</v>
      </c>
      <c r="AM524" s="6">
        <f t="shared" si="172"/>
        <v>227</v>
      </c>
      <c r="AN524" s="6">
        <f t="shared" si="173"/>
        <v>2336</v>
      </c>
      <c r="AO524" s="32">
        <f t="shared" si="169"/>
        <v>1.7576728892500615E-2</v>
      </c>
      <c r="AP524" s="32"/>
      <c r="AQ524" s="31">
        <v>25537</v>
      </c>
      <c r="AR524" s="6">
        <v>81397</v>
      </c>
      <c r="AS524" s="6">
        <f t="shared" si="174"/>
        <v>-97</v>
      </c>
      <c r="AT524" s="6">
        <f t="shared" si="175"/>
        <v>2188</v>
      </c>
      <c r="AU524" s="32">
        <f t="shared" si="170"/>
        <v>2.7623123634940461E-2</v>
      </c>
      <c r="AV524" s="32"/>
      <c r="AW524" s="31">
        <v>25537</v>
      </c>
      <c r="AX524" s="6">
        <v>60.2</v>
      </c>
      <c r="AY524" s="46">
        <f t="shared" si="171"/>
        <v>0.60187519872226203</v>
      </c>
      <c r="AZ524" s="34"/>
      <c r="BA524" s="31">
        <v>25537</v>
      </c>
      <c r="BB524" s="35">
        <v>78541</v>
      </c>
      <c r="BC524" s="15">
        <f t="shared" si="176"/>
        <v>96</v>
      </c>
      <c r="BD524" s="36">
        <f t="shared" si="177"/>
        <v>2047</v>
      </c>
      <c r="BE524" s="32">
        <f t="shared" si="178"/>
        <v>2.6760268779250751E-2</v>
      </c>
      <c r="BF524" s="72">
        <f t="shared" si="179"/>
        <v>2.2491615254849995E-2</v>
      </c>
      <c r="BG524" s="32"/>
      <c r="BH524" s="31">
        <v>25537</v>
      </c>
      <c r="BI524" s="35">
        <v>2856</v>
      </c>
      <c r="BJ524" s="35">
        <f t="shared" si="180"/>
        <v>-193</v>
      </c>
      <c r="BK524" s="35">
        <f t="shared" si="181"/>
        <v>141</v>
      </c>
      <c r="BL524" s="32">
        <f t="shared" si="182"/>
        <v>5.1933701657458586E-2</v>
      </c>
      <c r="BM524" s="32"/>
      <c r="BN524" s="31">
        <v>25537</v>
      </c>
      <c r="BO524" s="38">
        <v>3.5</v>
      </c>
      <c r="BP524" s="38"/>
      <c r="BU524" s="31">
        <v>25537</v>
      </c>
      <c r="BV524" s="6">
        <v>71088</v>
      </c>
      <c r="BW524" s="6">
        <f t="shared" si="183"/>
        <v>-31</v>
      </c>
      <c r="BX524" s="35">
        <f t="shared" si="184"/>
        <v>2103</v>
      </c>
      <c r="BY524" s="32">
        <f t="shared" si="185"/>
        <v>3.0484888019134626E-2</v>
      </c>
    </row>
    <row r="525" spans="37:77">
      <c r="AK525" s="31">
        <v>25507</v>
      </c>
      <c r="AL525" s="6">
        <v>135012</v>
      </c>
      <c r="AM525" s="6">
        <f t="shared" si="172"/>
        <v>238</v>
      </c>
      <c r="AN525" s="6">
        <f t="shared" si="173"/>
        <v>2395</v>
      </c>
      <c r="AO525" s="32">
        <f t="shared" si="169"/>
        <v>1.8059524796971704E-2</v>
      </c>
      <c r="AP525" s="32"/>
      <c r="AQ525" s="31">
        <v>25507</v>
      </c>
      <c r="AR525" s="6">
        <v>81494</v>
      </c>
      <c r="AS525" s="6">
        <f t="shared" si="174"/>
        <v>204</v>
      </c>
      <c r="AT525" s="6">
        <f t="shared" si="175"/>
        <v>2581</v>
      </c>
      <c r="AU525" s="32">
        <f t="shared" si="170"/>
        <v>3.270690507267493E-2</v>
      </c>
      <c r="AV525" s="32"/>
      <c r="AW525" s="31">
        <v>25507</v>
      </c>
      <c r="AX525" s="6">
        <v>60.4</v>
      </c>
      <c r="AY525" s="46">
        <f t="shared" si="171"/>
        <v>0.60360560542766573</v>
      </c>
      <c r="AZ525" s="34"/>
      <c r="BA525" s="31">
        <v>25507</v>
      </c>
      <c r="BB525" s="35">
        <v>78445</v>
      </c>
      <c r="BC525" s="15">
        <f t="shared" si="176"/>
        <v>195</v>
      </c>
      <c r="BD525" s="36">
        <f t="shared" si="177"/>
        <v>2221</v>
      </c>
      <c r="BE525" s="32">
        <f t="shared" si="178"/>
        <v>2.9137804366078823E-2</v>
      </c>
      <c r="BF525" s="72">
        <f t="shared" si="179"/>
        <v>2.2383588196550175E-2</v>
      </c>
      <c r="BG525" s="32"/>
      <c r="BH525" s="31">
        <v>25507</v>
      </c>
      <c r="BI525" s="35">
        <v>3049</v>
      </c>
      <c r="BJ525" s="35">
        <f t="shared" si="180"/>
        <v>9</v>
      </c>
      <c r="BK525" s="35">
        <f t="shared" si="181"/>
        <v>360</v>
      </c>
      <c r="BL525" s="32">
        <f t="shared" si="182"/>
        <v>0.1338787653402751</v>
      </c>
      <c r="BM525" s="32"/>
      <c r="BN525" s="31">
        <v>25507</v>
      </c>
      <c r="BO525" s="38">
        <v>3.7</v>
      </c>
      <c r="BP525" s="38"/>
      <c r="BU525" s="31">
        <v>25507</v>
      </c>
      <c r="BV525" s="6">
        <v>71119</v>
      </c>
      <c r="BW525" s="6">
        <f t="shared" si="183"/>
        <v>201</v>
      </c>
      <c r="BX525" s="35">
        <f t="shared" si="184"/>
        <v>2399</v>
      </c>
      <c r="BY525" s="32">
        <f t="shared" si="185"/>
        <v>3.4909778812572734E-2</v>
      </c>
    </row>
    <row r="526" spans="37:77">
      <c r="AK526" s="31">
        <v>25476</v>
      </c>
      <c r="AL526" s="6">
        <v>134774</v>
      </c>
      <c r="AM526" s="6">
        <f t="shared" si="172"/>
        <v>177</v>
      </c>
      <c r="AN526" s="6">
        <f t="shared" si="173"/>
        <v>2328</v>
      </c>
      <c r="AO526" s="32">
        <f t="shared" si="169"/>
        <v>1.7576974767074871E-2</v>
      </c>
      <c r="AP526" s="32"/>
      <c r="AQ526" s="31">
        <v>25476</v>
      </c>
      <c r="AR526" s="6">
        <v>81290</v>
      </c>
      <c r="AS526" s="6">
        <f t="shared" si="174"/>
        <v>184</v>
      </c>
      <c r="AT526" s="6">
        <f t="shared" si="175"/>
        <v>2432</v>
      </c>
      <c r="AU526" s="32">
        <f t="shared" si="170"/>
        <v>3.0840244490096147E-2</v>
      </c>
      <c r="AV526" s="32"/>
      <c r="AW526" s="31">
        <v>25476</v>
      </c>
      <c r="AX526" s="6">
        <v>60.3</v>
      </c>
      <c r="AY526" s="46">
        <f t="shared" si="171"/>
        <v>0.60315787911615004</v>
      </c>
      <c r="AZ526" s="34"/>
      <c r="BA526" s="31">
        <v>25476</v>
      </c>
      <c r="BB526" s="35">
        <v>78250</v>
      </c>
      <c r="BC526" s="15">
        <f t="shared" si="176"/>
        <v>0</v>
      </c>
      <c r="BD526" s="36">
        <f t="shared" si="177"/>
        <v>2078</v>
      </c>
      <c r="BE526" s="32">
        <f t="shared" si="178"/>
        <v>2.7280365488630887E-2</v>
      </c>
      <c r="BF526" s="72">
        <f t="shared" si="179"/>
        <v>2.244398748420906E-2</v>
      </c>
      <c r="BG526" s="32"/>
      <c r="BH526" s="31">
        <v>25476</v>
      </c>
      <c r="BI526" s="35">
        <v>3040</v>
      </c>
      <c r="BJ526" s="35">
        <f t="shared" si="180"/>
        <v>184</v>
      </c>
      <c r="BK526" s="35">
        <f t="shared" si="181"/>
        <v>354</v>
      </c>
      <c r="BL526" s="32">
        <f t="shared" si="182"/>
        <v>0.13179448994787779</v>
      </c>
      <c r="BM526" s="32"/>
      <c r="BN526" s="31">
        <v>25476</v>
      </c>
      <c r="BO526" s="38">
        <v>3.7</v>
      </c>
      <c r="BP526" s="38"/>
      <c r="BU526" s="31">
        <v>25476</v>
      </c>
      <c r="BV526" s="6">
        <v>70918</v>
      </c>
      <c r="BW526" s="6">
        <f t="shared" si="183"/>
        <v>-87</v>
      </c>
      <c r="BX526" s="35">
        <f t="shared" si="184"/>
        <v>2431</v>
      </c>
      <c r="BY526" s="32">
        <f t="shared" si="185"/>
        <v>3.5495787521719446E-2</v>
      </c>
    </row>
    <row r="527" spans="37:77">
      <c r="AK527" s="31">
        <v>25446</v>
      </c>
      <c r="AL527" s="6">
        <v>134597</v>
      </c>
      <c r="AM527" s="6">
        <f t="shared" si="172"/>
        <v>183</v>
      </c>
      <c r="AN527" s="6">
        <f t="shared" si="173"/>
        <v>2346</v>
      </c>
      <c r="AO527" s="32">
        <f t="shared" si="169"/>
        <v>1.7738996302485432E-2</v>
      </c>
      <c r="AP527" s="32"/>
      <c r="AQ527" s="31">
        <v>25446</v>
      </c>
      <c r="AR527" s="6">
        <v>81106</v>
      </c>
      <c r="AS527" s="6">
        <f t="shared" si="174"/>
        <v>279</v>
      </c>
      <c r="AT527" s="6">
        <f t="shared" si="175"/>
        <v>2295</v>
      </c>
      <c r="AU527" s="32">
        <f t="shared" si="170"/>
        <v>2.9120300465671045E-2</v>
      </c>
      <c r="AV527" s="32"/>
      <c r="AW527" s="31">
        <v>25446</v>
      </c>
      <c r="AX527" s="6">
        <v>60.3</v>
      </c>
      <c r="AY527" s="46">
        <f t="shared" si="171"/>
        <v>0.60258401004480044</v>
      </c>
      <c r="AZ527" s="34"/>
      <c r="BA527" s="31">
        <v>25446</v>
      </c>
      <c r="BB527" s="35">
        <v>78250</v>
      </c>
      <c r="BC527" s="15">
        <f t="shared" si="176"/>
        <v>291</v>
      </c>
      <c r="BD527" s="36">
        <f t="shared" si="177"/>
        <v>2207</v>
      </c>
      <c r="BE527" s="32">
        <f t="shared" si="178"/>
        <v>2.9023052746472322E-2</v>
      </c>
      <c r="BF527" s="72">
        <f t="shared" si="179"/>
        <v>2.3044702774589698E-2</v>
      </c>
      <c r="BG527" s="32"/>
      <c r="BH527" s="31">
        <v>25446</v>
      </c>
      <c r="BI527" s="35">
        <v>2856</v>
      </c>
      <c r="BJ527" s="35">
        <f t="shared" si="180"/>
        <v>-12</v>
      </c>
      <c r="BK527" s="35">
        <f t="shared" si="181"/>
        <v>88</v>
      </c>
      <c r="BL527" s="32">
        <f t="shared" si="182"/>
        <v>3.1791907514450823E-2</v>
      </c>
      <c r="BM527" s="32"/>
      <c r="BN527" s="31">
        <v>25446</v>
      </c>
      <c r="BO527" s="38">
        <v>3.5</v>
      </c>
      <c r="BP527" s="38"/>
      <c r="BU527" s="31">
        <v>25446</v>
      </c>
      <c r="BV527" s="6">
        <v>71005</v>
      </c>
      <c r="BW527" s="6">
        <f t="shared" si="183"/>
        <v>275</v>
      </c>
      <c r="BX527" s="35">
        <f t="shared" si="184"/>
        <v>2677</v>
      </c>
      <c r="BY527" s="32">
        <f t="shared" si="185"/>
        <v>3.9178667603325223E-2</v>
      </c>
    </row>
    <row r="528" spans="37:77">
      <c r="AK528" s="31">
        <v>25415</v>
      </c>
      <c r="AL528" s="6">
        <v>134414</v>
      </c>
      <c r="AM528" s="6">
        <f t="shared" si="172"/>
        <v>201</v>
      </c>
      <c r="AN528" s="6">
        <f t="shared" si="173"/>
        <v>2361</v>
      </c>
      <c r="AO528" s="32">
        <f t="shared" si="169"/>
        <v>1.7879184872740428E-2</v>
      </c>
      <c r="AP528" s="32"/>
      <c r="AQ528" s="31">
        <v>25415</v>
      </c>
      <c r="AR528" s="6">
        <v>80827</v>
      </c>
      <c r="AS528" s="6">
        <f t="shared" si="174"/>
        <v>131</v>
      </c>
      <c r="AT528" s="6">
        <f t="shared" si="175"/>
        <v>1857</v>
      </c>
      <c r="AU528" s="32">
        <f t="shared" si="170"/>
        <v>2.351525895909834E-2</v>
      </c>
      <c r="AV528" s="32"/>
      <c r="AW528" s="31">
        <v>25415</v>
      </c>
      <c r="AX528" s="6">
        <v>60.1</v>
      </c>
      <c r="AY528" s="46">
        <f t="shared" si="171"/>
        <v>0.6013287306381776</v>
      </c>
      <c r="AZ528" s="34"/>
      <c r="BA528" s="31">
        <v>25415</v>
      </c>
      <c r="BB528" s="35">
        <v>77959</v>
      </c>
      <c r="BC528" s="15">
        <f t="shared" si="176"/>
        <v>79</v>
      </c>
      <c r="BD528" s="36">
        <f t="shared" si="177"/>
        <v>1872</v>
      </c>
      <c r="BE528" s="32">
        <f t="shared" si="178"/>
        <v>2.4603414512334609E-2</v>
      </c>
      <c r="BF528" s="72">
        <f t="shared" si="179"/>
        <v>2.2815663241137818E-2</v>
      </c>
      <c r="BG528" s="32"/>
      <c r="BH528" s="31">
        <v>25415</v>
      </c>
      <c r="BI528" s="35">
        <v>2868</v>
      </c>
      <c r="BJ528" s="35">
        <f t="shared" si="180"/>
        <v>52</v>
      </c>
      <c r="BK528" s="35">
        <f t="shared" si="181"/>
        <v>-15</v>
      </c>
      <c r="BL528" s="32">
        <f t="shared" si="182"/>
        <v>-5.202913631633721E-3</v>
      </c>
      <c r="BM528" s="32"/>
      <c r="BN528" s="31">
        <v>25415</v>
      </c>
      <c r="BO528" s="38">
        <v>3.5</v>
      </c>
      <c r="BP528" s="38"/>
      <c r="BU528" s="31">
        <v>25415</v>
      </c>
      <c r="BV528" s="6">
        <v>70730</v>
      </c>
      <c r="BW528" s="6">
        <f t="shared" si="183"/>
        <v>94</v>
      </c>
      <c r="BX528" s="35">
        <f t="shared" si="184"/>
        <v>2604</v>
      </c>
      <c r="BY528" s="32">
        <f t="shared" si="185"/>
        <v>3.8223292135161291E-2</v>
      </c>
    </row>
    <row r="529" spans="37:77">
      <c r="AK529" s="31">
        <v>25384</v>
      </c>
      <c r="AL529" s="6">
        <v>134213</v>
      </c>
      <c r="AM529" s="6">
        <f t="shared" si="172"/>
        <v>186</v>
      </c>
      <c r="AN529" s="6">
        <f t="shared" si="173"/>
        <v>2341</v>
      </c>
      <c r="AO529" s="32">
        <f t="shared" si="169"/>
        <v>1.7752062606163577E-2</v>
      </c>
      <c r="AP529" s="32"/>
      <c r="AQ529" s="31">
        <v>25384</v>
      </c>
      <c r="AR529" s="6">
        <v>80696</v>
      </c>
      <c r="AS529" s="6">
        <f t="shared" si="174"/>
        <v>571</v>
      </c>
      <c r="AT529" s="6">
        <f t="shared" si="175"/>
        <v>1576</v>
      </c>
      <c r="AU529" s="32">
        <f t="shared" si="170"/>
        <v>1.9919110212335722E-2</v>
      </c>
      <c r="AV529" s="32"/>
      <c r="AW529" s="31">
        <v>25384</v>
      </c>
      <c r="AX529" s="6">
        <v>60.1</v>
      </c>
      <c r="AY529" s="46">
        <f t="shared" si="171"/>
        <v>0.60125323180317858</v>
      </c>
      <c r="AZ529" s="34"/>
      <c r="BA529" s="31">
        <v>25384</v>
      </c>
      <c r="BB529" s="35">
        <v>77880</v>
      </c>
      <c r="BC529" s="15">
        <f t="shared" si="176"/>
        <v>468</v>
      </c>
      <c r="BD529" s="36">
        <f t="shared" si="177"/>
        <v>1698</v>
      </c>
      <c r="BE529" s="32">
        <f t="shared" si="178"/>
        <v>2.2288729621170456E-2</v>
      </c>
      <c r="BF529" s="72">
        <f t="shared" si="179"/>
        <v>2.396108039258793E-2</v>
      </c>
      <c r="BG529" s="32"/>
      <c r="BH529" s="31">
        <v>25384</v>
      </c>
      <c r="BI529" s="35">
        <v>2816</v>
      </c>
      <c r="BJ529" s="35">
        <f t="shared" si="180"/>
        <v>103</v>
      </c>
      <c r="BK529" s="35">
        <f t="shared" si="181"/>
        <v>-122</v>
      </c>
      <c r="BL529" s="32">
        <f t="shared" si="182"/>
        <v>-4.1524846834581353E-2</v>
      </c>
      <c r="BM529" s="32"/>
      <c r="BN529" s="31">
        <v>25384</v>
      </c>
      <c r="BO529" s="38">
        <v>3.5</v>
      </c>
      <c r="BP529" s="38"/>
      <c r="BU529" s="31">
        <v>25384</v>
      </c>
      <c r="BV529" s="6">
        <v>70636</v>
      </c>
      <c r="BW529" s="6">
        <f t="shared" si="183"/>
        <v>308</v>
      </c>
      <c r="BX529" s="35">
        <f t="shared" si="184"/>
        <v>2732</v>
      </c>
      <c r="BY529" s="32">
        <f t="shared" si="185"/>
        <v>4.0233270499528739E-2</v>
      </c>
    </row>
    <row r="530" spans="37:77">
      <c r="AK530" s="31">
        <v>25354</v>
      </c>
      <c r="AL530" s="6">
        <v>134027</v>
      </c>
      <c r="AM530" s="6">
        <f t="shared" si="172"/>
        <v>206</v>
      </c>
      <c r="AN530" s="6">
        <f t="shared" si="173"/>
        <v>2315</v>
      </c>
      <c r="AO530" s="32">
        <f t="shared" si="169"/>
        <v>1.7576226919339133E-2</v>
      </c>
      <c r="AP530" s="32"/>
      <c r="AQ530" s="31">
        <v>25354</v>
      </c>
      <c r="AR530" s="6">
        <v>80125</v>
      </c>
      <c r="AS530" s="6">
        <f t="shared" si="174"/>
        <v>-156</v>
      </c>
      <c r="AT530" s="6">
        <f t="shared" si="175"/>
        <v>1278</v>
      </c>
      <c r="AU530" s="32">
        <f t="shared" si="170"/>
        <v>1.6208606541783466E-2</v>
      </c>
      <c r="AV530" s="32"/>
      <c r="AW530" s="31">
        <v>25354</v>
      </c>
      <c r="AX530" s="6">
        <v>59.8</v>
      </c>
      <c r="AY530" s="46">
        <f t="shared" si="171"/>
        <v>0.59782730345378166</v>
      </c>
      <c r="AZ530" s="34"/>
      <c r="BA530" s="31">
        <v>25354</v>
      </c>
      <c r="BB530" s="35">
        <v>77412</v>
      </c>
      <c r="BC530" s="15">
        <f t="shared" si="176"/>
        <v>-111</v>
      </c>
      <c r="BD530" s="36">
        <f t="shared" si="177"/>
        <v>1305</v>
      </c>
      <c r="BE530" s="32">
        <f t="shared" si="178"/>
        <v>1.7146911585005364E-2</v>
      </c>
      <c r="BF530" s="72">
        <f t="shared" si="179"/>
        <v>2.3896298542082861E-2</v>
      </c>
      <c r="BG530" s="32"/>
      <c r="BH530" s="31">
        <v>25354</v>
      </c>
      <c r="BI530" s="35">
        <v>2713</v>
      </c>
      <c r="BJ530" s="35">
        <f t="shared" si="180"/>
        <v>-45</v>
      </c>
      <c r="BK530" s="35">
        <f t="shared" si="181"/>
        <v>-27</v>
      </c>
      <c r="BL530" s="32">
        <f t="shared" si="182"/>
        <v>-9.8540145985401839E-3</v>
      </c>
      <c r="BM530" s="32"/>
      <c r="BN530" s="31">
        <v>25354</v>
      </c>
      <c r="BO530" s="38">
        <v>3.4</v>
      </c>
      <c r="BP530" s="38"/>
      <c r="BU530" s="31">
        <v>25354</v>
      </c>
      <c r="BV530" s="6">
        <v>70328</v>
      </c>
      <c r="BW530" s="6">
        <f t="shared" si="183"/>
        <v>256</v>
      </c>
      <c r="BX530" s="35">
        <f t="shared" si="184"/>
        <v>2676</v>
      </c>
      <c r="BY530" s="32">
        <f t="shared" si="185"/>
        <v>3.9555371607639112E-2</v>
      </c>
    </row>
    <row r="531" spans="37:77">
      <c r="AK531" s="31">
        <v>25323</v>
      </c>
      <c r="AL531" s="6">
        <v>133821</v>
      </c>
      <c r="AM531" s="6">
        <f t="shared" si="172"/>
        <v>182</v>
      </c>
      <c r="AN531" s="6">
        <f t="shared" si="173"/>
        <v>2268</v>
      </c>
      <c r="AO531" s="32">
        <f t="shared" si="169"/>
        <v>1.7240199767394104E-2</v>
      </c>
      <c r="AP531" s="32"/>
      <c r="AQ531" s="31">
        <v>25323</v>
      </c>
      <c r="AR531" s="6">
        <v>80281</v>
      </c>
      <c r="AS531" s="6">
        <f t="shared" si="174"/>
        <v>202</v>
      </c>
      <c r="AT531" s="6">
        <f t="shared" si="175"/>
        <v>2011</v>
      </c>
      <c r="AU531" s="32">
        <f t="shared" si="170"/>
        <v>2.5693113581193305E-2</v>
      </c>
      <c r="AV531" s="32"/>
      <c r="AW531" s="31">
        <v>25323</v>
      </c>
      <c r="AX531" s="6">
        <v>60</v>
      </c>
      <c r="AY531" s="46">
        <f t="shared" si="171"/>
        <v>0.59991331704291551</v>
      </c>
      <c r="AZ531" s="34"/>
      <c r="BA531" s="31">
        <v>25323</v>
      </c>
      <c r="BB531" s="35">
        <v>77523</v>
      </c>
      <c r="BC531" s="15">
        <f t="shared" si="176"/>
        <v>156</v>
      </c>
      <c r="BD531" s="36">
        <f t="shared" si="177"/>
        <v>1962</v>
      </c>
      <c r="BE531" s="32">
        <f t="shared" si="178"/>
        <v>2.5965775995553164E-2</v>
      </c>
      <c r="BF531" s="72">
        <f t="shared" si="179"/>
        <v>2.4345601513923953E-2</v>
      </c>
      <c r="BG531" s="32"/>
      <c r="BH531" s="31">
        <v>25323</v>
      </c>
      <c r="BI531" s="35">
        <v>2758</v>
      </c>
      <c r="BJ531" s="35">
        <f t="shared" si="180"/>
        <v>46</v>
      </c>
      <c r="BK531" s="35">
        <f t="shared" si="181"/>
        <v>49</v>
      </c>
      <c r="BL531" s="32">
        <f t="shared" si="182"/>
        <v>1.8087855297157729E-2</v>
      </c>
      <c r="BM531" s="32"/>
      <c r="BN531" s="31">
        <v>25323</v>
      </c>
      <c r="BO531" s="38">
        <v>3.4</v>
      </c>
      <c r="BP531" s="38"/>
      <c r="BU531" s="31">
        <v>25323</v>
      </c>
      <c r="BV531" s="6">
        <v>70072</v>
      </c>
      <c r="BW531" s="6">
        <f t="shared" si="183"/>
        <v>166</v>
      </c>
      <c r="BX531" s="35">
        <f t="shared" si="184"/>
        <v>2517</v>
      </c>
      <c r="BY531" s="32">
        <f t="shared" si="185"/>
        <v>3.7258530086596187E-2</v>
      </c>
    </row>
    <row r="532" spans="37:77">
      <c r="AK532" s="31">
        <v>25293</v>
      </c>
      <c r="AL532" s="6">
        <v>133639</v>
      </c>
      <c r="AM532" s="6">
        <f t="shared" si="172"/>
        <v>174</v>
      </c>
      <c r="AN532" s="6">
        <f t="shared" si="173"/>
        <v>2227</v>
      </c>
      <c r="AO532" s="32">
        <f t="shared" si="169"/>
        <v>1.6946701975466549E-2</v>
      </c>
      <c r="AP532" s="32"/>
      <c r="AQ532" s="31">
        <v>25293</v>
      </c>
      <c r="AR532" s="6">
        <v>80079</v>
      </c>
      <c r="AS532" s="6">
        <f t="shared" si="174"/>
        <v>60</v>
      </c>
      <c r="AT532" s="6">
        <f t="shared" si="175"/>
        <v>1823</v>
      </c>
      <c r="AU532" s="32">
        <f t="shared" si="170"/>
        <v>2.3295338376610131E-2</v>
      </c>
      <c r="AV532" s="32"/>
      <c r="AW532" s="31">
        <v>25293</v>
      </c>
      <c r="AX532" s="6">
        <v>59.9</v>
      </c>
      <c r="AY532" s="46">
        <f t="shared" si="171"/>
        <v>0.59921879092181174</v>
      </c>
      <c r="AZ532" s="34"/>
      <c r="BA532" s="31">
        <v>25293</v>
      </c>
      <c r="BB532" s="35">
        <v>77367</v>
      </c>
      <c r="BC532" s="15">
        <f t="shared" si="176"/>
        <v>40</v>
      </c>
      <c r="BD532" s="36">
        <f t="shared" si="177"/>
        <v>1988</v>
      </c>
      <c r="BE532" s="32">
        <f t="shared" si="178"/>
        <v>2.6373393120099786E-2</v>
      </c>
      <c r="BF532" s="72">
        <f t="shared" si="179"/>
        <v>2.6394937413002695E-2</v>
      </c>
      <c r="BG532" s="32"/>
      <c r="BH532" s="31">
        <v>25293</v>
      </c>
      <c r="BI532" s="35">
        <v>2712</v>
      </c>
      <c r="BJ532" s="35">
        <f t="shared" si="180"/>
        <v>20</v>
      </c>
      <c r="BK532" s="35">
        <f t="shared" si="181"/>
        <v>-165</v>
      </c>
      <c r="BL532" s="32">
        <f t="shared" si="182"/>
        <v>-5.7351407716371261E-2</v>
      </c>
      <c r="BM532" s="32"/>
      <c r="BN532" s="31">
        <v>25293</v>
      </c>
      <c r="BO532" s="38">
        <v>3.4</v>
      </c>
      <c r="BP532" s="38"/>
      <c r="BU532" s="31">
        <v>25293</v>
      </c>
      <c r="BV532" s="6">
        <v>69906</v>
      </c>
      <c r="BW532" s="6">
        <f t="shared" si="183"/>
        <v>208</v>
      </c>
      <c r="BX532" s="35">
        <f t="shared" si="184"/>
        <v>2610</v>
      </c>
      <c r="BY532" s="32">
        <f t="shared" si="185"/>
        <v>3.8783880171183949E-2</v>
      </c>
    </row>
    <row r="533" spans="37:77">
      <c r="AK533" s="31">
        <v>25262</v>
      </c>
      <c r="AL533" s="6">
        <v>133465</v>
      </c>
      <c r="AM533" s="6">
        <f t="shared" si="172"/>
        <v>141</v>
      </c>
      <c r="AN533" s="6">
        <f t="shared" si="173"/>
        <v>2188</v>
      </c>
      <c r="AO533" s="32">
        <f t="shared" si="169"/>
        <v>1.6667047540696478E-2</v>
      </c>
      <c r="AP533" s="32"/>
      <c r="AQ533" s="31">
        <v>25262</v>
      </c>
      <c r="AR533" s="6">
        <v>80019</v>
      </c>
      <c r="AS533" s="6">
        <f t="shared" si="174"/>
        <v>496</v>
      </c>
      <c r="AT533" s="6">
        <f t="shared" si="175"/>
        <v>1789</v>
      </c>
      <c r="AU533" s="32">
        <f t="shared" si="170"/>
        <v>2.2868464783331266E-2</v>
      </c>
      <c r="AV533" s="32"/>
      <c r="AW533" s="31">
        <v>25262</v>
      </c>
      <c r="AX533" s="6">
        <v>60</v>
      </c>
      <c r="AY533" s="46">
        <f t="shared" si="171"/>
        <v>0.59955044393661261</v>
      </c>
      <c r="AZ533" s="34"/>
      <c r="BA533" s="31">
        <v>25262</v>
      </c>
      <c r="BB533" s="35">
        <v>77327</v>
      </c>
      <c r="BC533" s="15">
        <f t="shared" si="176"/>
        <v>522</v>
      </c>
      <c r="BD533" s="36">
        <f t="shared" si="177"/>
        <v>2098</v>
      </c>
      <c r="BE533" s="32">
        <f t="shared" si="178"/>
        <v>2.7888181419399416E-2</v>
      </c>
      <c r="BF533" s="72">
        <f t="shared" si="179"/>
        <v>2.4969007156728451E-2</v>
      </c>
      <c r="BG533" s="32"/>
      <c r="BH533" s="31">
        <v>25262</v>
      </c>
      <c r="BI533" s="35">
        <v>2692</v>
      </c>
      <c r="BJ533" s="35">
        <f t="shared" si="180"/>
        <v>-26</v>
      </c>
      <c r="BK533" s="35">
        <f t="shared" si="181"/>
        <v>-309</v>
      </c>
      <c r="BL533" s="32">
        <f t="shared" si="182"/>
        <v>-0.10296567810729762</v>
      </c>
      <c r="BM533" s="32"/>
      <c r="BN533" s="31">
        <v>25262</v>
      </c>
      <c r="BO533" s="38">
        <v>3.4</v>
      </c>
      <c r="BP533" s="38"/>
      <c r="BU533" s="31">
        <v>25262</v>
      </c>
      <c r="BV533" s="6">
        <v>69698</v>
      </c>
      <c r="BW533" s="6">
        <f t="shared" si="183"/>
        <v>260</v>
      </c>
      <c r="BX533" s="35">
        <f t="shared" si="184"/>
        <v>2484</v>
      </c>
      <c r="BY533" s="32">
        <f t="shared" si="185"/>
        <v>3.695658642544708E-2</v>
      </c>
    </row>
    <row r="534" spans="37:77">
      <c r="AK534" s="31">
        <v>25234</v>
      </c>
      <c r="AL534" s="6">
        <v>133324</v>
      </c>
      <c r="AM534" s="6">
        <f t="shared" si="172"/>
        <v>204</v>
      </c>
      <c r="AN534" s="6">
        <f t="shared" si="173"/>
        <v>2212</v>
      </c>
      <c r="AO534" s="32">
        <f t="shared" si="169"/>
        <v>1.6871072060528514E-2</v>
      </c>
      <c r="AP534" s="32"/>
      <c r="AQ534" s="31">
        <v>25234</v>
      </c>
      <c r="AR534" s="6">
        <v>79523</v>
      </c>
      <c r="AS534" s="6">
        <f t="shared" si="174"/>
        <v>60</v>
      </c>
      <c r="AT534" s="6">
        <f t="shared" si="175"/>
        <v>1945</v>
      </c>
      <c r="AU534" s="32">
        <f t="shared" si="170"/>
        <v>2.5071540900770906E-2</v>
      </c>
      <c r="AV534" s="32"/>
      <c r="AW534" s="31">
        <v>25234</v>
      </c>
      <c r="AX534" s="6">
        <v>59.6</v>
      </c>
      <c r="AY534" s="46">
        <f t="shared" si="171"/>
        <v>0.59646425249767487</v>
      </c>
      <c r="AZ534" s="34"/>
      <c r="BA534" s="31">
        <v>25234</v>
      </c>
      <c r="BB534" s="35">
        <v>76805</v>
      </c>
      <c r="BC534" s="15">
        <f t="shared" si="176"/>
        <v>27</v>
      </c>
      <c r="BD534" s="36">
        <f t="shared" si="177"/>
        <v>2105</v>
      </c>
      <c r="BE534" s="32">
        <f t="shared" si="178"/>
        <v>2.817938420348054E-2</v>
      </c>
      <c r="BF534" s="72">
        <f t="shared" si="179"/>
        <v>2.1073444188721591E-2</v>
      </c>
      <c r="BG534" s="32"/>
      <c r="BH534" s="31">
        <v>25234</v>
      </c>
      <c r="BI534" s="35">
        <v>2718</v>
      </c>
      <c r="BJ534" s="35">
        <f t="shared" si="180"/>
        <v>33</v>
      </c>
      <c r="BK534" s="35">
        <f t="shared" si="181"/>
        <v>-160</v>
      </c>
      <c r="BL534" s="32">
        <f t="shared" si="182"/>
        <v>-5.5594162612925602E-2</v>
      </c>
      <c r="BM534" s="32"/>
      <c r="BN534" s="31">
        <v>25234</v>
      </c>
      <c r="BO534" s="38">
        <v>3.4</v>
      </c>
      <c r="BP534" s="38"/>
      <c r="BU534" s="31">
        <v>25234</v>
      </c>
      <c r="BV534" s="6">
        <v>69438</v>
      </c>
      <c r="BW534" s="6">
        <f t="shared" si="183"/>
        <v>193</v>
      </c>
      <c r="BX534" s="35">
        <f t="shared" si="184"/>
        <v>2633</v>
      </c>
      <c r="BY534" s="32">
        <f t="shared" si="185"/>
        <v>3.9413217573534887E-2</v>
      </c>
    </row>
    <row r="535" spans="37:77">
      <c r="AK535" s="31">
        <v>25203</v>
      </c>
      <c r="AL535" s="6">
        <v>133120</v>
      </c>
      <c r="AM535" s="6">
        <f t="shared" si="172"/>
        <v>217</v>
      </c>
      <c r="AN535" s="6">
        <f t="shared" si="173"/>
        <v>2184</v>
      </c>
      <c r="AO535" s="32">
        <f t="shared" si="169"/>
        <v>1.6679904686258906E-2</v>
      </c>
      <c r="AP535" s="32"/>
      <c r="AQ535" s="31">
        <v>25203</v>
      </c>
      <c r="AR535" s="6">
        <v>79463</v>
      </c>
      <c r="AS535" s="6">
        <f t="shared" si="174"/>
        <v>254</v>
      </c>
      <c r="AT535" s="6">
        <f t="shared" si="175"/>
        <v>972</v>
      </c>
      <c r="AU535" s="32">
        <f t="shared" si="170"/>
        <v>1.2383585379215356E-2</v>
      </c>
      <c r="AV535" s="32"/>
      <c r="AW535" s="31">
        <v>25203</v>
      </c>
      <c r="AX535" s="6">
        <v>59.7</v>
      </c>
      <c r="AY535" s="46">
        <f t="shared" si="171"/>
        <v>0.59692758413461533</v>
      </c>
      <c r="AZ535" s="34"/>
      <c r="BA535" s="31">
        <v>25203</v>
      </c>
      <c r="BB535" s="35">
        <v>76778</v>
      </c>
      <c r="BC535" s="15">
        <f t="shared" si="176"/>
        <v>284</v>
      </c>
      <c r="BD535" s="36">
        <f t="shared" si="177"/>
        <v>1305</v>
      </c>
      <c r="BE535" s="32">
        <f t="shared" si="178"/>
        <v>1.7290951731082638E-2</v>
      </c>
      <c r="BF535" s="72">
        <f t="shared" si="179"/>
        <v>2.0472572394722555E-2</v>
      </c>
      <c r="BG535" s="32"/>
      <c r="BH535" s="31">
        <v>25203</v>
      </c>
      <c r="BI535" s="35">
        <v>2685</v>
      </c>
      <c r="BJ535" s="35">
        <f t="shared" si="180"/>
        <v>-30</v>
      </c>
      <c r="BK535" s="35">
        <f t="shared" si="181"/>
        <v>-333</v>
      </c>
      <c r="BL535" s="32">
        <f t="shared" si="182"/>
        <v>-0.11033797216699803</v>
      </c>
      <c r="BM535" s="32"/>
      <c r="BN535" s="31">
        <v>25203</v>
      </c>
      <c r="BO535" s="38">
        <v>3.4</v>
      </c>
      <c r="BP535" s="38"/>
      <c r="BU535" s="31">
        <v>25203</v>
      </c>
      <c r="BV535" s="6">
        <v>69245</v>
      </c>
      <c r="BW535" s="6">
        <f t="shared" si="183"/>
        <v>260</v>
      </c>
      <c r="BX535" s="35">
        <f t="shared" si="184"/>
        <v>2345</v>
      </c>
      <c r="BY535" s="32">
        <f t="shared" si="185"/>
        <v>3.5052316890881841E-2</v>
      </c>
    </row>
    <row r="536" spans="37:77">
      <c r="AK536" s="31">
        <v>25172</v>
      </c>
      <c r="AL536" s="6">
        <v>132903</v>
      </c>
      <c r="AM536" s="6">
        <f t="shared" si="172"/>
        <v>286</v>
      </c>
      <c r="AN536" s="6">
        <f t="shared" si="173"/>
        <v>2149</v>
      </c>
      <c r="AO536" s="32">
        <f t="shared" si="169"/>
        <v>1.6435443657555338E-2</v>
      </c>
      <c r="AP536" s="32"/>
      <c r="AQ536" s="31">
        <v>25172</v>
      </c>
      <c r="AR536" s="6">
        <v>79209</v>
      </c>
      <c r="AS536" s="6">
        <f t="shared" si="174"/>
        <v>296</v>
      </c>
      <c r="AT536" s="6">
        <f t="shared" si="175"/>
        <v>1018</v>
      </c>
      <c r="AU536" s="32">
        <f t="shared" si="170"/>
        <v>1.3019401209857895E-2</v>
      </c>
      <c r="AV536" s="32"/>
      <c r="AW536" s="31">
        <v>25172</v>
      </c>
      <c r="AX536" s="6">
        <v>59.6</v>
      </c>
      <c r="AY536" s="46">
        <f t="shared" si="171"/>
        <v>0.59599106114986122</v>
      </c>
      <c r="AZ536" s="34"/>
      <c r="BA536" s="31">
        <v>25172</v>
      </c>
      <c r="BB536" s="35">
        <v>76494</v>
      </c>
      <c r="BC536" s="15">
        <f t="shared" si="176"/>
        <v>270</v>
      </c>
      <c r="BD536" s="36">
        <f t="shared" si="177"/>
        <v>1369</v>
      </c>
      <c r="BE536" s="32">
        <f t="shared" si="178"/>
        <v>1.8222961730449239E-2</v>
      </c>
      <c r="BF536" s="72">
        <f t="shared" si="179"/>
        <v>1.7812726802386103E-2</v>
      </c>
      <c r="BG536" s="32"/>
      <c r="BH536" s="31">
        <v>25172</v>
      </c>
      <c r="BI536" s="35">
        <v>2715</v>
      </c>
      <c r="BJ536" s="35">
        <f t="shared" si="180"/>
        <v>26</v>
      </c>
      <c r="BK536" s="35">
        <f t="shared" si="181"/>
        <v>-351</v>
      </c>
      <c r="BL536" s="32">
        <f t="shared" si="182"/>
        <v>-0.11448140900195691</v>
      </c>
      <c r="BM536" s="32"/>
      <c r="BN536" s="31">
        <v>25172</v>
      </c>
      <c r="BO536" s="38">
        <v>3.4</v>
      </c>
      <c r="BP536" s="38"/>
      <c r="BU536" s="31">
        <v>25172</v>
      </c>
      <c r="BV536" s="6">
        <v>68985</v>
      </c>
      <c r="BW536" s="6">
        <f t="shared" si="183"/>
        <v>265</v>
      </c>
      <c r="BX536" s="35">
        <f t="shared" si="184"/>
        <v>2282</v>
      </c>
      <c r="BY536" s="32">
        <f t="shared" si="185"/>
        <v>3.4211354811627626E-2</v>
      </c>
    </row>
    <row r="537" spans="37:77">
      <c r="AK537" s="31">
        <v>25142</v>
      </c>
      <c r="AL537" s="6">
        <v>132617</v>
      </c>
      <c r="AM537" s="6">
        <f t="shared" si="172"/>
        <v>171</v>
      </c>
      <c r="AN537" s="6">
        <f t="shared" si="173"/>
        <v>2035</v>
      </c>
      <c r="AO537" s="32">
        <f t="shared" si="169"/>
        <v>1.5584077437931665E-2</v>
      </c>
      <c r="AP537" s="32"/>
      <c r="AQ537" s="31">
        <v>25142</v>
      </c>
      <c r="AR537" s="6">
        <v>78913</v>
      </c>
      <c r="AS537" s="6">
        <f t="shared" si="174"/>
        <v>55</v>
      </c>
      <c r="AT537" s="6">
        <f t="shared" si="175"/>
        <v>719</v>
      </c>
      <c r="AU537" s="32">
        <f t="shared" si="170"/>
        <v>9.1950789063099947E-3</v>
      </c>
      <c r="AV537" s="32"/>
      <c r="AW537" s="31">
        <v>25142</v>
      </c>
      <c r="AX537" s="6">
        <v>59.5</v>
      </c>
      <c r="AY537" s="46">
        <f t="shared" si="171"/>
        <v>0.59504437590957415</v>
      </c>
      <c r="AZ537" s="34"/>
      <c r="BA537" s="31">
        <v>25142</v>
      </c>
      <c r="BB537" s="35">
        <v>76224</v>
      </c>
      <c r="BC537" s="15">
        <f t="shared" si="176"/>
        <v>52</v>
      </c>
      <c r="BD537" s="36">
        <f t="shared" si="177"/>
        <v>1173</v>
      </c>
      <c r="BE537" s="32">
        <f t="shared" si="178"/>
        <v>1.5629372027021526E-2</v>
      </c>
      <c r="BF537" s="72">
        <f t="shared" si="179"/>
        <v>1.9054314901400526E-2</v>
      </c>
      <c r="BG537" s="32"/>
      <c r="BH537" s="31">
        <v>25142</v>
      </c>
      <c r="BI537" s="35">
        <v>2689</v>
      </c>
      <c r="BJ537" s="35">
        <f t="shared" si="180"/>
        <v>3</v>
      </c>
      <c r="BK537" s="35">
        <f t="shared" si="181"/>
        <v>-454</v>
      </c>
      <c r="BL537" s="32">
        <f t="shared" si="182"/>
        <v>-0.14444797963728917</v>
      </c>
      <c r="BM537" s="32"/>
      <c r="BN537" s="31">
        <v>25142</v>
      </c>
      <c r="BO537" s="38">
        <v>3.4</v>
      </c>
      <c r="BP537" s="38"/>
      <c r="BU537" s="31">
        <v>25142</v>
      </c>
      <c r="BV537" s="6">
        <v>68720</v>
      </c>
      <c r="BW537" s="6">
        <f t="shared" si="183"/>
        <v>233</v>
      </c>
      <c r="BX537" s="35">
        <f t="shared" si="184"/>
        <v>2495</v>
      </c>
      <c r="BY537" s="32">
        <f t="shared" si="185"/>
        <v>3.7674594186485555E-2</v>
      </c>
    </row>
    <row r="538" spans="37:77">
      <c r="AK538" s="31">
        <v>25111</v>
      </c>
      <c r="AL538" s="6">
        <v>132446</v>
      </c>
      <c r="AM538" s="6">
        <f t="shared" si="172"/>
        <v>195</v>
      </c>
      <c r="AN538" s="6">
        <f t="shared" si="173"/>
        <v>2054</v>
      </c>
      <c r="AO538" s="32">
        <f t="shared" si="169"/>
        <v>1.5752500153383586E-2</v>
      </c>
      <c r="AP538" s="32"/>
      <c r="AQ538" s="31">
        <v>25111</v>
      </c>
      <c r="AR538" s="6">
        <v>78858</v>
      </c>
      <c r="AS538" s="6">
        <f t="shared" si="174"/>
        <v>47</v>
      </c>
      <c r="AT538" s="6">
        <f t="shared" si="175"/>
        <v>1046</v>
      </c>
      <c r="AU538" s="32">
        <f t="shared" si="170"/>
        <v>1.3442656659641283E-2</v>
      </c>
      <c r="AV538" s="32"/>
      <c r="AW538" s="31">
        <v>25111</v>
      </c>
      <c r="AX538" s="6">
        <v>59.5</v>
      </c>
      <c r="AY538" s="46">
        <f t="shared" si="171"/>
        <v>0.59539736949398248</v>
      </c>
      <c r="AZ538" s="34"/>
      <c r="BA538" s="31">
        <v>25111</v>
      </c>
      <c r="BB538" s="35">
        <v>76172</v>
      </c>
      <c r="BC538" s="15">
        <f t="shared" si="176"/>
        <v>129</v>
      </c>
      <c r="BD538" s="36">
        <f t="shared" si="177"/>
        <v>1318</v>
      </c>
      <c r="BE538" s="32">
        <f t="shared" si="178"/>
        <v>1.7607609479787234E-2</v>
      </c>
      <c r="BF538" s="72">
        <f t="shared" si="179"/>
        <v>1.9696813012027747E-2</v>
      </c>
      <c r="BG538" s="32"/>
      <c r="BH538" s="31">
        <v>25111</v>
      </c>
      <c r="BI538" s="35">
        <v>2686</v>
      </c>
      <c r="BJ538" s="35">
        <f t="shared" si="180"/>
        <v>-82</v>
      </c>
      <c r="BK538" s="35">
        <f t="shared" si="181"/>
        <v>-272</v>
      </c>
      <c r="BL538" s="32">
        <f t="shared" si="182"/>
        <v>-9.1954022988505746E-2</v>
      </c>
      <c r="BM538" s="32"/>
      <c r="BN538" s="31">
        <v>25111</v>
      </c>
      <c r="BO538" s="38">
        <v>3.4</v>
      </c>
      <c r="BP538" s="38"/>
      <c r="BU538" s="31">
        <v>25111</v>
      </c>
      <c r="BV538" s="6">
        <v>68487</v>
      </c>
      <c r="BW538" s="6">
        <f t="shared" si="183"/>
        <v>159</v>
      </c>
      <c r="BX538" s="35">
        <f t="shared" si="184"/>
        <v>2324</v>
      </c>
      <c r="BY538" s="32">
        <f t="shared" si="185"/>
        <v>3.5125372186871839E-2</v>
      </c>
    </row>
    <row r="539" spans="37:77">
      <c r="AK539" s="31">
        <v>25081</v>
      </c>
      <c r="AL539" s="6">
        <v>132251</v>
      </c>
      <c r="AM539" s="6">
        <f t="shared" si="172"/>
        <v>198</v>
      </c>
      <c r="AN539" s="6">
        <f t="shared" si="173"/>
        <v>2064</v>
      </c>
      <c r="AO539" s="32">
        <f t="shared" si="169"/>
        <v>1.585411753861754E-2</v>
      </c>
      <c r="AP539" s="32"/>
      <c r="AQ539" s="31">
        <v>25081</v>
      </c>
      <c r="AR539" s="6">
        <v>78811</v>
      </c>
      <c r="AS539" s="6">
        <f t="shared" si="174"/>
        <v>-159</v>
      </c>
      <c r="AT539" s="6">
        <f t="shared" si="175"/>
        <v>1099</v>
      </c>
      <c r="AU539" s="32">
        <f t="shared" si="170"/>
        <v>1.4141960057648673E-2</v>
      </c>
      <c r="AV539" s="32"/>
      <c r="AW539" s="31">
        <v>25081</v>
      </c>
      <c r="AX539" s="6">
        <v>59.6</v>
      </c>
      <c r="AY539" s="46">
        <f t="shared" si="171"/>
        <v>0.59591987962283843</v>
      </c>
      <c r="AZ539" s="34"/>
      <c r="BA539" s="31">
        <v>25081</v>
      </c>
      <c r="BB539" s="35">
        <v>76043</v>
      </c>
      <c r="BC539" s="15">
        <f t="shared" si="176"/>
        <v>-44</v>
      </c>
      <c r="BD539" s="36">
        <f t="shared" si="177"/>
        <v>1276</v>
      </c>
      <c r="BE539" s="32">
        <f t="shared" si="178"/>
        <v>1.7066352802707074E-2</v>
      </c>
      <c r="BF539" s="72">
        <f t="shared" si="179"/>
        <v>1.9613754970243202E-2</v>
      </c>
      <c r="BG539" s="32"/>
      <c r="BH539" s="31">
        <v>25081</v>
      </c>
      <c r="BI539" s="35">
        <v>2768</v>
      </c>
      <c r="BJ539" s="35">
        <f t="shared" si="180"/>
        <v>-115</v>
      </c>
      <c r="BK539" s="35">
        <f t="shared" si="181"/>
        <v>-177</v>
      </c>
      <c r="BL539" s="32">
        <f t="shared" si="182"/>
        <v>-6.0101867572156187E-2</v>
      </c>
      <c r="BM539" s="32"/>
      <c r="BN539" s="31">
        <v>25081</v>
      </c>
      <c r="BO539" s="38">
        <v>3.5</v>
      </c>
      <c r="BP539" s="38"/>
      <c r="BU539" s="31">
        <v>25081</v>
      </c>
      <c r="BV539" s="6">
        <v>68328</v>
      </c>
      <c r="BW539" s="6">
        <f t="shared" si="183"/>
        <v>202</v>
      </c>
      <c r="BX539" s="35">
        <f t="shared" si="184"/>
        <v>2186</v>
      </c>
      <c r="BY539" s="32">
        <f t="shared" si="185"/>
        <v>3.3050104321006302E-2</v>
      </c>
    </row>
    <row r="540" spans="37:77">
      <c r="AK540" s="31">
        <v>25050</v>
      </c>
      <c r="AL540" s="6">
        <v>132053</v>
      </c>
      <c r="AM540" s="6">
        <f t="shared" si="172"/>
        <v>181</v>
      </c>
      <c r="AN540" s="6">
        <f t="shared" si="173"/>
        <v>2135</v>
      </c>
      <c r="AO540" s="32">
        <f t="shared" si="169"/>
        <v>1.643344263304547E-2</v>
      </c>
      <c r="AP540" s="32"/>
      <c r="AQ540" s="31">
        <v>25050</v>
      </c>
      <c r="AR540" s="6">
        <v>78970</v>
      </c>
      <c r="AS540" s="6">
        <f t="shared" si="174"/>
        <v>-150</v>
      </c>
      <c r="AT540" s="6">
        <f t="shared" si="175"/>
        <v>1506</v>
      </c>
      <c r="AU540" s="32">
        <f t="shared" si="170"/>
        <v>1.944128885675922E-2</v>
      </c>
      <c r="AV540" s="32"/>
      <c r="AW540" s="31">
        <v>25050</v>
      </c>
      <c r="AX540" s="6">
        <v>59.8</v>
      </c>
      <c r="AY540" s="46">
        <f t="shared" si="171"/>
        <v>0.59801746268543687</v>
      </c>
      <c r="AZ540" s="34"/>
      <c r="BA540" s="31">
        <v>25050</v>
      </c>
      <c r="BB540" s="35">
        <v>76087</v>
      </c>
      <c r="BC540" s="15">
        <f t="shared" si="176"/>
        <v>-95</v>
      </c>
      <c r="BD540" s="36">
        <f t="shared" si="177"/>
        <v>1567</v>
      </c>
      <c r="BE540" s="32">
        <f t="shared" si="178"/>
        <v>2.1027911969941027E-2</v>
      </c>
      <c r="BF540" s="72">
        <f t="shared" si="179"/>
        <v>2.1905666113985034E-2</v>
      </c>
      <c r="BG540" s="32"/>
      <c r="BH540" s="31">
        <v>25050</v>
      </c>
      <c r="BI540" s="35">
        <v>2883</v>
      </c>
      <c r="BJ540" s="35">
        <f t="shared" si="180"/>
        <v>-55</v>
      </c>
      <c r="BK540" s="35">
        <f t="shared" si="181"/>
        <v>-61</v>
      </c>
      <c r="BL540" s="32">
        <f t="shared" si="182"/>
        <v>-2.0720108695652217E-2</v>
      </c>
      <c r="BM540" s="32"/>
      <c r="BN540" s="31">
        <v>25050</v>
      </c>
      <c r="BO540" s="38">
        <v>3.7</v>
      </c>
      <c r="BP540" s="38"/>
      <c r="BU540" s="31">
        <v>25050</v>
      </c>
      <c r="BV540" s="6">
        <v>68126</v>
      </c>
      <c r="BW540" s="6">
        <f t="shared" si="183"/>
        <v>222</v>
      </c>
      <c r="BX540" s="35">
        <f t="shared" si="184"/>
        <v>2239</v>
      </c>
      <c r="BY540" s="32">
        <f t="shared" si="185"/>
        <v>3.3982424453989468E-2</v>
      </c>
    </row>
    <row r="541" spans="37:77">
      <c r="AK541" s="31">
        <v>25019</v>
      </c>
      <c r="AL541" s="6">
        <v>131872</v>
      </c>
      <c r="AM541" s="6">
        <f t="shared" si="172"/>
        <v>160</v>
      </c>
      <c r="AN541" s="6">
        <f t="shared" si="173"/>
        <v>2150</v>
      </c>
      <c r="AO541" s="32">
        <f t="shared" si="169"/>
        <v>1.6573904195124944E-2</v>
      </c>
      <c r="AP541" s="32"/>
      <c r="AQ541" s="31">
        <v>25019</v>
      </c>
      <c r="AR541" s="6">
        <v>79120</v>
      </c>
      <c r="AS541" s="6">
        <f t="shared" si="174"/>
        <v>273</v>
      </c>
      <c r="AT541" s="6">
        <f t="shared" si="175"/>
        <v>1850</v>
      </c>
      <c r="AU541" s="32">
        <f t="shared" si="170"/>
        <v>2.3942021483111198E-2</v>
      </c>
      <c r="AV541" s="32"/>
      <c r="AW541" s="31">
        <v>25019</v>
      </c>
      <c r="AX541" s="6">
        <v>60</v>
      </c>
      <c r="AY541" s="46">
        <f t="shared" si="171"/>
        <v>0.59997573404513471</v>
      </c>
      <c r="AZ541" s="34"/>
      <c r="BA541" s="31">
        <v>25019</v>
      </c>
      <c r="BB541" s="35">
        <v>76182</v>
      </c>
      <c r="BC541" s="15">
        <f t="shared" si="176"/>
        <v>75</v>
      </c>
      <c r="BD541" s="36">
        <f t="shared" si="177"/>
        <v>1904</v>
      </c>
      <c r="BE541" s="32">
        <f t="shared" si="178"/>
        <v>2.5633431164005405E-2</v>
      </c>
      <c r="BF541" s="72">
        <f t="shared" si="179"/>
        <v>2.314306391590859E-2</v>
      </c>
      <c r="BG541" s="32"/>
      <c r="BH541" s="31">
        <v>25019</v>
      </c>
      <c r="BI541" s="35">
        <v>2938</v>
      </c>
      <c r="BJ541" s="35">
        <f t="shared" si="180"/>
        <v>198</v>
      </c>
      <c r="BK541" s="35">
        <f t="shared" si="181"/>
        <v>-54</v>
      </c>
      <c r="BL541" s="32">
        <f t="shared" si="182"/>
        <v>-1.8048128342246006E-2</v>
      </c>
      <c r="BM541" s="32"/>
      <c r="BN541" s="31">
        <v>25019</v>
      </c>
      <c r="BO541" s="38">
        <v>3.7</v>
      </c>
      <c r="BP541" s="38"/>
      <c r="BU541" s="31">
        <v>25019</v>
      </c>
      <c r="BV541" s="6">
        <v>67904</v>
      </c>
      <c r="BW541" s="6">
        <f t="shared" si="183"/>
        <v>252</v>
      </c>
      <c r="BX541" s="35">
        <f t="shared" si="184"/>
        <v>2154</v>
      </c>
      <c r="BY541" s="32">
        <f t="shared" si="185"/>
        <v>3.2760456273764227E-2</v>
      </c>
    </row>
    <row r="542" spans="37:77">
      <c r="AK542" s="31">
        <v>24989</v>
      </c>
      <c r="AL542" s="6">
        <v>131712</v>
      </c>
      <c r="AM542" s="6">
        <f t="shared" si="172"/>
        <v>159</v>
      </c>
      <c r="AN542" s="6">
        <f t="shared" si="173"/>
        <v>2197</v>
      </c>
      <c r="AO542" s="32">
        <f t="shared" si="169"/>
        <v>1.6963286105856401E-2</v>
      </c>
      <c r="AP542" s="32"/>
      <c r="AQ542" s="31">
        <v>24989</v>
      </c>
      <c r="AR542" s="6">
        <v>78847</v>
      </c>
      <c r="AS542" s="6">
        <f t="shared" si="174"/>
        <v>577</v>
      </c>
      <c r="AT542" s="6">
        <f t="shared" si="175"/>
        <v>2074</v>
      </c>
      <c r="AU542" s="32">
        <f t="shared" si="170"/>
        <v>2.7014705690802776E-2</v>
      </c>
      <c r="AV542" s="32"/>
      <c r="AW542" s="31">
        <v>24989</v>
      </c>
      <c r="AX542" s="6">
        <v>59.9</v>
      </c>
      <c r="AY542" s="46">
        <f t="shared" si="171"/>
        <v>0.59863186345966957</v>
      </c>
      <c r="AZ542" s="34"/>
      <c r="BA542" s="31">
        <v>24989</v>
      </c>
      <c r="BB542" s="35">
        <v>76107</v>
      </c>
      <c r="BC542" s="15">
        <f t="shared" si="176"/>
        <v>546</v>
      </c>
      <c r="BD542" s="36">
        <f t="shared" si="177"/>
        <v>2263</v>
      </c>
      <c r="BE542" s="32">
        <f t="shared" si="178"/>
        <v>3.0645685499160358E-2</v>
      </c>
      <c r="BF542" s="72">
        <f t="shared" si="179"/>
        <v>2.4612882337425201E-2</v>
      </c>
      <c r="BG542" s="32"/>
      <c r="BH542" s="31">
        <v>24989</v>
      </c>
      <c r="BI542" s="35">
        <v>2740</v>
      </c>
      <c r="BJ542" s="35">
        <f t="shared" si="180"/>
        <v>31</v>
      </c>
      <c r="BK542" s="35">
        <f t="shared" si="181"/>
        <v>-189</v>
      </c>
      <c r="BL542" s="32">
        <f t="shared" si="182"/>
        <v>-6.4527142369409374E-2</v>
      </c>
      <c r="BM542" s="32"/>
      <c r="BN542" s="31">
        <v>24989</v>
      </c>
      <c r="BO542" s="38">
        <v>3.5</v>
      </c>
      <c r="BP542" s="38"/>
      <c r="BU542" s="31">
        <v>24989</v>
      </c>
      <c r="BV542" s="6">
        <v>67652</v>
      </c>
      <c r="BW542" s="6">
        <f t="shared" si="183"/>
        <v>97</v>
      </c>
      <c r="BX542" s="35">
        <f t="shared" si="184"/>
        <v>2034</v>
      </c>
      <c r="BY542" s="32">
        <f t="shared" si="185"/>
        <v>3.099759212411235E-2</v>
      </c>
    </row>
    <row r="543" spans="37:77">
      <c r="AK543" s="31">
        <v>24958</v>
      </c>
      <c r="AL543" s="6">
        <v>131553</v>
      </c>
      <c r="AM543" s="6">
        <f t="shared" si="172"/>
        <v>141</v>
      </c>
      <c r="AN543" s="6">
        <f t="shared" si="173"/>
        <v>2209</v>
      </c>
      <c r="AO543" s="32">
        <f t="shared" si="169"/>
        <v>1.7078488372092915E-2</v>
      </c>
      <c r="AP543" s="32"/>
      <c r="AQ543" s="31">
        <v>24958</v>
      </c>
      <c r="AR543" s="6">
        <v>78270</v>
      </c>
      <c r="AS543" s="6">
        <f t="shared" si="174"/>
        <v>14</v>
      </c>
      <c r="AT543" s="6">
        <f t="shared" si="175"/>
        <v>1493</v>
      </c>
      <c r="AU543" s="32">
        <f t="shared" si="170"/>
        <v>1.9445927816924335E-2</v>
      </c>
      <c r="AV543" s="32"/>
      <c r="AW543" s="31">
        <v>24958</v>
      </c>
      <c r="AX543" s="6">
        <v>59.5</v>
      </c>
      <c r="AY543" s="46">
        <f t="shared" si="171"/>
        <v>0.59496932795147206</v>
      </c>
      <c r="AZ543" s="34"/>
      <c r="BA543" s="31">
        <v>24958</v>
      </c>
      <c r="BB543" s="35">
        <v>75561</v>
      </c>
      <c r="BC543" s="15">
        <f t="shared" si="176"/>
        <v>182</v>
      </c>
      <c r="BD543" s="36">
        <f t="shared" si="177"/>
        <v>1679</v>
      </c>
      <c r="BE543" s="32">
        <f t="shared" si="178"/>
        <v>2.2725427032294743E-2</v>
      </c>
      <c r="BF543" s="72">
        <f t="shared" si="179"/>
        <v>2.0823477548694624E-2</v>
      </c>
      <c r="BG543" s="32"/>
      <c r="BH543" s="31">
        <v>24958</v>
      </c>
      <c r="BI543" s="35">
        <v>2709</v>
      </c>
      <c r="BJ543" s="35">
        <f t="shared" si="180"/>
        <v>-168</v>
      </c>
      <c r="BK543" s="35">
        <f t="shared" si="181"/>
        <v>-186</v>
      </c>
      <c r="BL543" s="32">
        <f t="shared" si="182"/>
        <v>-6.4248704663212419E-2</v>
      </c>
      <c r="BM543" s="32"/>
      <c r="BN543" s="31">
        <v>24958</v>
      </c>
      <c r="BO543" s="38">
        <v>3.5</v>
      </c>
      <c r="BP543" s="38"/>
      <c r="BU543" s="31">
        <v>24958</v>
      </c>
      <c r="BV543" s="6">
        <v>67555</v>
      </c>
      <c r="BW543" s="6">
        <f t="shared" si="183"/>
        <v>259</v>
      </c>
      <c r="BX543" s="35">
        <f t="shared" si="184"/>
        <v>2088</v>
      </c>
      <c r="BY543" s="32">
        <f t="shared" si="185"/>
        <v>3.189393129362883E-2</v>
      </c>
    </row>
    <row r="544" spans="37:77">
      <c r="AK544" s="31">
        <v>24928</v>
      </c>
      <c r="AL544" s="6">
        <v>131412</v>
      </c>
      <c r="AM544" s="6">
        <f t="shared" si="172"/>
        <v>135</v>
      </c>
      <c r="AN544" s="6">
        <f t="shared" si="173"/>
        <v>2222</v>
      </c>
      <c r="AO544" s="32">
        <f t="shared" si="169"/>
        <v>1.7199473643470853E-2</v>
      </c>
      <c r="AP544" s="32"/>
      <c r="AQ544" s="31">
        <v>24928</v>
      </c>
      <c r="AR544" s="6">
        <v>78256</v>
      </c>
      <c r="AS544" s="6">
        <f t="shared" si="174"/>
        <v>26</v>
      </c>
      <c r="AT544" s="6">
        <f t="shared" si="175"/>
        <v>1928</v>
      </c>
      <c r="AU544" s="32">
        <f t="shared" si="170"/>
        <v>2.5259406770778758E-2</v>
      </c>
      <c r="AV544" s="32"/>
      <c r="AW544" s="31">
        <v>24928</v>
      </c>
      <c r="AX544" s="6">
        <v>59.6</v>
      </c>
      <c r="AY544" s="46">
        <f t="shared" si="171"/>
        <v>0.59550117188689011</v>
      </c>
      <c r="AZ544" s="34"/>
      <c r="BA544" s="31">
        <v>24928</v>
      </c>
      <c r="BB544" s="35">
        <v>75379</v>
      </c>
      <c r="BC544" s="15">
        <f t="shared" si="176"/>
        <v>150</v>
      </c>
      <c r="BD544" s="36">
        <f t="shared" si="177"/>
        <v>1940</v>
      </c>
      <c r="BE544" s="32">
        <f t="shared" si="178"/>
        <v>2.6416481705905603E-2</v>
      </c>
      <c r="BF544" s="72">
        <f t="shared" si="179"/>
        <v>2.1873115901437368E-2</v>
      </c>
      <c r="BG544" s="32"/>
      <c r="BH544" s="31">
        <v>24928</v>
      </c>
      <c r="BI544" s="35">
        <v>2877</v>
      </c>
      <c r="BJ544" s="35">
        <f t="shared" si="180"/>
        <v>-124</v>
      </c>
      <c r="BK544" s="35">
        <f t="shared" si="181"/>
        <v>-12</v>
      </c>
      <c r="BL544" s="32">
        <f t="shared" si="182"/>
        <v>-4.1536863966770143E-3</v>
      </c>
      <c r="BM544" s="32"/>
      <c r="BN544" s="31">
        <v>24928</v>
      </c>
      <c r="BO544" s="38">
        <v>3.7</v>
      </c>
      <c r="BP544" s="38"/>
      <c r="BU544" s="31">
        <v>24928</v>
      </c>
      <c r="BV544" s="6">
        <v>67296</v>
      </c>
      <c r="BW544" s="6">
        <f t="shared" si="183"/>
        <v>82</v>
      </c>
      <c r="BX544" s="35">
        <f t="shared" si="184"/>
        <v>1766</v>
      </c>
      <c r="BY544" s="32">
        <f t="shared" si="185"/>
        <v>2.6949488783763131E-2</v>
      </c>
    </row>
    <row r="545" spans="37:77">
      <c r="AK545" s="31">
        <v>24897</v>
      </c>
      <c r="AL545" s="6">
        <v>131277</v>
      </c>
      <c r="AM545" s="6">
        <f t="shared" si="172"/>
        <v>165</v>
      </c>
      <c r="AN545" s="6">
        <f t="shared" si="173"/>
        <v>2245</v>
      </c>
      <c r="AO545" s="32">
        <f t="shared" ref="AO545:AO608" si="186">AL545/AL557-1</f>
        <v>1.7398784797569622E-2</v>
      </c>
      <c r="AP545" s="32"/>
      <c r="AQ545" s="31">
        <v>24897</v>
      </c>
      <c r="AR545" s="6">
        <v>78230</v>
      </c>
      <c r="AS545" s="6">
        <f t="shared" si="174"/>
        <v>652</v>
      </c>
      <c r="AT545" s="6">
        <f t="shared" si="175"/>
        <v>1709</v>
      </c>
      <c r="AU545" s="32">
        <f t="shared" ref="AU545:AU608" si="187">AR545/AR557-1</f>
        <v>2.2333738450882823E-2</v>
      </c>
      <c r="AV545" s="32"/>
      <c r="AW545" s="31">
        <v>24897</v>
      </c>
      <c r="AX545" s="6">
        <v>59.6</v>
      </c>
      <c r="AY545" s="46">
        <f t="shared" si="171"/>
        <v>0.5959155069052462</v>
      </c>
      <c r="AZ545" s="34"/>
      <c r="BA545" s="31">
        <v>24897</v>
      </c>
      <c r="BB545" s="35">
        <v>75229</v>
      </c>
      <c r="BC545" s="15">
        <f t="shared" si="176"/>
        <v>529</v>
      </c>
      <c r="BD545" s="36">
        <f t="shared" si="177"/>
        <v>1623</v>
      </c>
      <c r="BE545" s="32">
        <f t="shared" si="178"/>
        <v>2.2049832894057486E-2</v>
      </c>
      <c r="BF545" s="72">
        <f t="shared" si="179"/>
        <v>2.1228149319183376E-2</v>
      </c>
      <c r="BG545" s="32"/>
      <c r="BH545" s="31">
        <v>24897</v>
      </c>
      <c r="BI545" s="35">
        <v>3001</v>
      </c>
      <c r="BJ545" s="35">
        <f t="shared" si="180"/>
        <v>123</v>
      </c>
      <c r="BK545" s="35">
        <f t="shared" si="181"/>
        <v>86</v>
      </c>
      <c r="BL545" s="32">
        <f t="shared" si="182"/>
        <v>2.9502572898799206E-2</v>
      </c>
      <c r="BM545" s="32"/>
      <c r="BN545" s="31">
        <v>24897</v>
      </c>
      <c r="BO545" s="38">
        <v>3.8</v>
      </c>
      <c r="BP545" s="38"/>
      <c r="BU545" s="31">
        <v>24897</v>
      </c>
      <c r="BV545" s="6">
        <v>67214</v>
      </c>
      <c r="BW545" s="6">
        <f t="shared" si="183"/>
        <v>409</v>
      </c>
      <c r="BX545" s="35">
        <f t="shared" si="184"/>
        <v>1787</v>
      </c>
      <c r="BY545" s="32">
        <f t="shared" si="185"/>
        <v>2.7312883060510273E-2</v>
      </c>
    </row>
    <row r="546" spans="37:77">
      <c r="AK546" s="31">
        <v>24868</v>
      </c>
      <c r="AL546" s="6">
        <v>131112</v>
      </c>
      <c r="AM546" s="6">
        <f t="shared" si="172"/>
        <v>176</v>
      </c>
      <c r="AN546" s="6">
        <f t="shared" si="173"/>
        <v>2203</v>
      </c>
      <c r="AO546" s="32">
        <f t="shared" si="186"/>
        <v>1.7089574816343323E-2</v>
      </c>
      <c r="AP546" s="32"/>
      <c r="AQ546" s="31">
        <v>24868</v>
      </c>
      <c r="AR546" s="6">
        <v>77578</v>
      </c>
      <c r="AS546" s="6">
        <f t="shared" si="174"/>
        <v>-913</v>
      </c>
      <c r="AT546" s="6">
        <f t="shared" si="175"/>
        <v>939</v>
      </c>
      <c r="AU546" s="32">
        <f t="shared" si="187"/>
        <v>1.2252247550202933E-2</v>
      </c>
      <c r="AV546" s="32"/>
      <c r="AW546" s="31">
        <v>24868</v>
      </c>
      <c r="AX546" s="6">
        <v>59.2</v>
      </c>
      <c r="AY546" s="46">
        <f t="shared" si="171"/>
        <v>0.59169259869424617</v>
      </c>
      <c r="AZ546" s="34"/>
      <c r="BA546" s="31">
        <v>24868</v>
      </c>
      <c r="BB546" s="35">
        <v>74700</v>
      </c>
      <c r="BC546" s="15">
        <f t="shared" si="176"/>
        <v>-773</v>
      </c>
      <c r="BD546" s="36">
        <f t="shared" si="177"/>
        <v>1029</v>
      </c>
      <c r="BE546" s="32">
        <f t="shared" si="178"/>
        <v>1.3967504173962642E-2</v>
      </c>
      <c r="BF546" s="72">
        <f t="shared" si="179"/>
        <v>1.718486569123634E-2</v>
      </c>
      <c r="BG546" s="32"/>
      <c r="BH546" s="31">
        <v>24868</v>
      </c>
      <c r="BI546" s="35">
        <v>2878</v>
      </c>
      <c r="BJ546" s="35">
        <f t="shared" si="180"/>
        <v>-140</v>
      </c>
      <c r="BK546" s="35">
        <f t="shared" si="181"/>
        <v>-90</v>
      </c>
      <c r="BL546" s="32">
        <f t="shared" si="182"/>
        <v>-3.0323450134770891E-2</v>
      </c>
      <c r="BM546" s="32"/>
      <c r="BN546" s="31">
        <v>24868</v>
      </c>
      <c r="BO546" s="38">
        <v>3.7</v>
      </c>
      <c r="BP546" s="38"/>
      <c r="BU546" s="31">
        <v>24868</v>
      </c>
      <c r="BV546" s="6">
        <v>66805</v>
      </c>
      <c r="BW546" s="6">
        <f t="shared" si="183"/>
        <v>-95</v>
      </c>
      <c r="BX546" s="35">
        <f t="shared" si="184"/>
        <v>1398</v>
      </c>
      <c r="BY546" s="32">
        <f t="shared" si="185"/>
        <v>2.1373859067072232E-2</v>
      </c>
    </row>
    <row r="547" spans="37:77">
      <c r="AK547" s="31">
        <v>24837</v>
      </c>
      <c r="AL547" s="6">
        <v>130936</v>
      </c>
      <c r="AM547" s="6">
        <f t="shared" si="172"/>
        <v>182</v>
      </c>
      <c r="AN547" s="6">
        <f t="shared" si="173"/>
        <v>2206</v>
      </c>
      <c r="AO547" s="32">
        <f t="shared" si="186"/>
        <v>1.7136642585255935E-2</v>
      </c>
      <c r="AP547" s="32"/>
      <c r="AQ547" s="31">
        <v>24837</v>
      </c>
      <c r="AR547" s="6">
        <v>78491</v>
      </c>
      <c r="AS547" s="6">
        <f t="shared" si="174"/>
        <v>300</v>
      </c>
      <c r="AT547" s="6">
        <f t="shared" si="175"/>
        <v>1850</v>
      </c>
      <c r="AU547" s="32">
        <f t="shared" si="187"/>
        <v>2.413851593794436E-2</v>
      </c>
      <c r="AV547" s="32"/>
      <c r="AW547" s="31">
        <v>24837</v>
      </c>
      <c r="AX547" s="6">
        <v>59.9</v>
      </c>
      <c r="AY547" s="46">
        <f t="shared" si="171"/>
        <v>0.59946080527891488</v>
      </c>
      <c r="AZ547" s="34"/>
      <c r="BA547" s="31">
        <v>24837</v>
      </c>
      <c r="BB547" s="35">
        <v>75473</v>
      </c>
      <c r="BC547" s="15">
        <f t="shared" si="176"/>
        <v>348</v>
      </c>
      <c r="BD547" s="36">
        <f t="shared" si="177"/>
        <v>1744</v>
      </c>
      <c r="BE547" s="32">
        <f t="shared" si="178"/>
        <v>2.3654193058362472E-2</v>
      </c>
      <c r="BF547" s="72">
        <f t="shared" si="179"/>
        <v>2.3393525437621188E-2</v>
      </c>
      <c r="BG547" s="32"/>
      <c r="BH547" s="31">
        <v>24837</v>
      </c>
      <c r="BI547" s="35">
        <v>3018</v>
      </c>
      <c r="BJ547" s="35">
        <f t="shared" si="180"/>
        <v>-48</v>
      </c>
      <c r="BK547" s="35">
        <f t="shared" si="181"/>
        <v>106</v>
      </c>
      <c r="BL547" s="32">
        <f t="shared" si="182"/>
        <v>3.6401098901098994E-2</v>
      </c>
      <c r="BM547" s="32"/>
      <c r="BN547" s="31">
        <v>24837</v>
      </c>
      <c r="BO547" s="38">
        <v>3.8</v>
      </c>
      <c r="BP547" s="38"/>
      <c r="BU547" s="31">
        <v>24837</v>
      </c>
      <c r="BV547" s="6">
        <v>66900</v>
      </c>
      <c r="BW547" s="6">
        <f t="shared" si="183"/>
        <v>197</v>
      </c>
      <c r="BX547" s="35">
        <f t="shared" si="184"/>
        <v>1701</v>
      </c>
      <c r="BY547" s="32">
        <f t="shared" si="185"/>
        <v>2.6089357198729957E-2</v>
      </c>
    </row>
    <row r="548" spans="37:77">
      <c r="AK548" s="31">
        <v>24806</v>
      </c>
      <c r="AL548" s="6">
        <v>130754</v>
      </c>
      <c r="AM548" s="6">
        <f t="shared" si="172"/>
        <v>172</v>
      </c>
      <c r="AN548" s="6">
        <f t="shared" si="173"/>
        <v>2127</v>
      </c>
      <c r="AO548" s="32">
        <f t="shared" si="186"/>
        <v>1.6536186026262056E-2</v>
      </c>
      <c r="AP548" s="32"/>
      <c r="AQ548" s="31">
        <v>24806</v>
      </c>
      <c r="AR548" s="6">
        <v>78191</v>
      </c>
      <c r="AS548" s="6">
        <f t="shared" si="174"/>
        <v>-3</v>
      </c>
      <c r="AT548" s="6">
        <f t="shared" si="175"/>
        <v>1581</v>
      </c>
      <c r="AU548" s="32">
        <f t="shared" si="187"/>
        <v>2.063699255971807E-2</v>
      </c>
      <c r="AV548" s="32"/>
      <c r="AW548" s="31">
        <v>24806</v>
      </c>
      <c r="AX548" s="6">
        <v>59.8</v>
      </c>
      <c r="AY548" s="46">
        <f t="shared" si="171"/>
        <v>0.59800082597855519</v>
      </c>
      <c r="AZ548" s="34"/>
      <c r="BA548" s="31">
        <v>24806</v>
      </c>
      <c r="BB548" s="35">
        <v>75125</v>
      </c>
      <c r="BC548" s="15">
        <f t="shared" si="176"/>
        <v>74</v>
      </c>
      <c r="BD548" s="36">
        <f t="shared" si="177"/>
        <v>1285</v>
      </c>
      <c r="BE548" s="32">
        <f t="shared" si="178"/>
        <v>1.7402491874322967E-2</v>
      </c>
      <c r="BF548" s="72">
        <f t="shared" si="179"/>
        <v>2.345223584291134E-2</v>
      </c>
      <c r="BG548" s="32"/>
      <c r="BH548" s="31">
        <v>24806</v>
      </c>
      <c r="BI548" s="35">
        <v>3066</v>
      </c>
      <c r="BJ548" s="35">
        <f t="shared" si="180"/>
        <v>-77</v>
      </c>
      <c r="BK548" s="35">
        <f t="shared" si="181"/>
        <v>296</v>
      </c>
      <c r="BL548" s="32">
        <f t="shared" si="182"/>
        <v>0.10685920577617325</v>
      </c>
      <c r="BM548" s="32"/>
      <c r="BN548" s="31">
        <v>24806</v>
      </c>
      <c r="BO548" s="38">
        <v>3.9</v>
      </c>
      <c r="BP548" s="38"/>
      <c r="BU548" s="31">
        <v>24806</v>
      </c>
      <c r="BV548" s="6">
        <v>66703</v>
      </c>
      <c r="BW548" s="6">
        <f t="shared" si="183"/>
        <v>478</v>
      </c>
      <c r="BX548" s="35">
        <f t="shared" si="184"/>
        <v>1684</v>
      </c>
      <c r="BY548" s="32">
        <f t="shared" si="185"/>
        <v>2.5900121502945295E-2</v>
      </c>
    </row>
    <row r="549" spans="37:77">
      <c r="AK549" s="31">
        <v>24776</v>
      </c>
      <c r="AL549" s="6">
        <v>130582</v>
      </c>
      <c r="AM549" s="6">
        <f t="shared" si="172"/>
        <v>190</v>
      </c>
      <c r="AN549" s="6">
        <f t="shared" si="173"/>
        <v>2088</v>
      </c>
      <c r="AO549" s="32">
        <f t="shared" si="186"/>
        <v>1.6249785982224818E-2</v>
      </c>
      <c r="AP549" s="32"/>
      <c r="AQ549" s="31">
        <v>24776</v>
      </c>
      <c r="AR549" s="6">
        <v>78194</v>
      </c>
      <c r="AS549" s="6">
        <f t="shared" si="174"/>
        <v>382</v>
      </c>
      <c r="AT549" s="6">
        <f t="shared" si="175"/>
        <v>1995</v>
      </c>
      <c r="AU549" s="32">
        <f t="shared" si="187"/>
        <v>2.618144595073435E-2</v>
      </c>
      <c r="AV549" s="32"/>
      <c r="AW549" s="31">
        <v>24776</v>
      </c>
      <c r="AX549" s="6">
        <v>59.9</v>
      </c>
      <c r="AY549" s="46">
        <f t="shared" si="171"/>
        <v>0.59881147478212926</v>
      </c>
      <c r="AZ549" s="34"/>
      <c r="BA549" s="31">
        <v>24776</v>
      </c>
      <c r="BB549" s="35">
        <v>75051</v>
      </c>
      <c r="BC549" s="15">
        <f t="shared" si="176"/>
        <v>197</v>
      </c>
      <c r="BD549" s="36">
        <f t="shared" si="177"/>
        <v>1650</v>
      </c>
      <c r="BE549" s="32">
        <f t="shared" si="178"/>
        <v>2.2479257775779526E-2</v>
      </c>
      <c r="BF549" s="72">
        <f t="shared" si="179"/>
        <v>2.3137250758313077E-2</v>
      </c>
      <c r="BG549" s="32"/>
      <c r="BH549" s="31">
        <v>24776</v>
      </c>
      <c r="BI549" s="35">
        <v>3143</v>
      </c>
      <c r="BJ549" s="35">
        <f t="shared" si="180"/>
        <v>185</v>
      </c>
      <c r="BK549" s="35">
        <f t="shared" si="181"/>
        <v>345</v>
      </c>
      <c r="BL549" s="32">
        <f t="shared" si="182"/>
        <v>0.12330235882773399</v>
      </c>
      <c r="BM549" s="32"/>
      <c r="BN549" s="31">
        <v>24776</v>
      </c>
      <c r="BO549" s="38">
        <v>4</v>
      </c>
      <c r="BP549" s="38"/>
      <c r="BU549" s="31">
        <v>24776</v>
      </c>
      <c r="BV549" s="6">
        <v>66225</v>
      </c>
      <c r="BW549" s="6">
        <f t="shared" si="183"/>
        <v>62</v>
      </c>
      <c r="BX549" s="35">
        <f t="shared" si="184"/>
        <v>1371</v>
      </c>
      <c r="BY549" s="32">
        <f t="shared" si="185"/>
        <v>2.1139790914978196E-2</v>
      </c>
    </row>
    <row r="550" spans="37:77">
      <c r="AK550" s="31">
        <v>24745</v>
      </c>
      <c r="AL550" s="6">
        <v>130392</v>
      </c>
      <c r="AM550" s="6">
        <f t="shared" si="172"/>
        <v>205</v>
      </c>
      <c r="AN550" s="6">
        <f t="shared" si="173"/>
        <v>2033</v>
      </c>
      <c r="AO550" s="32">
        <f t="shared" si="186"/>
        <v>1.5838390763405652E-2</v>
      </c>
      <c r="AP550" s="32"/>
      <c r="AQ550" s="31">
        <v>24745</v>
      </c>
      <c r="AR550" s="6">
        <v>77812</v>
      </c>
      <c r="AS550" s="6">
        <f t="shared" si="174"/>
        <v>100</v>
      </c>
      <c r="AT550" s="6">
        <f t="shared" si="175"/>
        <v>1756</v>
      </c>
      <c r="AU550" s="32">
        <f t="shared" si="187"/>
        <v>2.3088250762596019E-2</v>
      </c>
      <c r="AV550" s="32"/>
      <c r="AW550" s="31">
        <v>24745</v>
      </c>
      <c r="AX550" s="6">
        <v>59.7</v>
      </c>
      <c r="AY550" s="46">
        <f t="shared" si="171"/>
        <v>0.59675440211055897</v>
      </c>
      <c r="AZ550" s="34"/>
      <c r="BA550" s="31">
        <v>24745</v>
      </c>
      <c r="BB550" s="35">
        <v>74854</v>
      </c>
      <c r="BC550" s="15">
        <f t="shared" si="176"/>
        <v>87</v>
      </c>
      <c r="BD550" s="36">
        <f t="shared" si="177"/>
        <v>1596</v>
      </c>
      <c r="BE550" s="32">
        <f t="shared" si="178"/>
        <v>2.1786016544268261E-2</v>
      </c>
      <c r="BF550" s="72">
        <f t="shared" si="179"/>
        <v>2.472461616148125E-2</v>
      </c>
      <c r="BG550" s="32"/>
      <c r="BH550" s="31">
        <v>24745</v>
      </c>
      <c r="BI550" s="35">
        <v>2958</v>
      </c>
      <c r="BJ550" s="35">
        <f t="shared" si="180"/>
        <v>13</v>
      </c>
      <c r="BK550" s="35">
        <f t="shared" si="181"/>
        <v>160</v>
      </c>
      <c r="BL550" s="32">
        <f t="shared" si="182"/>
        <v>5.7183702644746148E-2</v>
      </c>
      <c r="BM550" s="32"/>
      <c r="BN550" s="31">
        <v>24745</v>
      </c>
      <c r="BO550" s="38">
        <v>3.8</v>
      </c>
      <c r="BP550" s="38"/>
      <c r="BU550" s="31">
        <v>24745</v>
      </c>
      <c r="BV550" s="6">
        <v>66163</v>
      </c>
      <c r="BW550" s="6">
        <f t="shared" si="183"/>
        <v>21</v>
      </c>
      <c r="BX550" s="35">
        <f t="shared" si="184"/>
        <v>1518</v>
      </c>
      <c r="BY550" s="32">
        <f t="shared" si="185"/>
        <v>2.3482094516203977E-2</v>
      </c>
    </row>
    <row r="551" spans="37:77">
      <c r="AK551" s="31">
        <v>24715</v>
      </c>
      <c r="AL551" s="6">
        <v>130187</v>
      </c>
      <c r="AM551" s="6">
        <f t="shared" si="172"/>
        <v>269</v>
      </c>
      <c r="AN551" s="6">
        <f t="shared" si="173"/>
        <v>1947</v>
      </c>
      <c r="AO551" s="32">
        <f t="shared" si="186"/>
        <v>1.5182470368059864E-2</v>
      </c>
      <c r="AP551" s="32"/>
      <c r="AQ551" s="31">
        <v>24715</v>
      </c>
      <c r="AR551" s="6">
        <v>77712</v>
      </c>
      <c r="AS551" s="6">
        <f t="shared" si="174"/>
        <v>248</v>
      </c>
      <c r="AT551" s="6">
        <f t="shared" si="175"/>
        <v>1666</v>
      </c>
      <c r="AU551" s="32">
        <f t="shared" si="187"/>
        <v>2.1907792651816083E-2</v>
      </c>
      <c r="AV551" s="32"/>
      <c r="AW551" s="31">
        <v>24715</v>
      </c>
      <c r="AX551" s="6">
        <v>59.7</v>
      </c>
      <c r="AY551" s="46">
        <f t="shared" si="171"/>
        <v>0.59692596034934364</v>
      </c>
      <c r="AZ551" s="34"/>
      <c r="BA551" s="31">
        <v>24715</v>
      </c>
      <c r="BB551" s="35">
        <v>74767</v>
      </c>
      <c r="BC551" s="15">
        <f t="shared" si="176"/>
        <v>247</v>
      </c>
      <c r="BD551" s="36">
        <f t="shared" si="177"/>
        <v>1621</v>
      </c>
      <c r="BE551" s="32">
        <f t="shared" si="178"/>
        <v>2.216115713777933E-2</v>
      </c>
      <c r="BF551" s="72">
        <f t="shared" si="179"/>
        <v>2.358022824238537E-2</v>
      </c>
      <c r="BG551" s="32"/>
      <c r="BH551" s="31">
        <v>24715</v>
      </c>
      <c r="BI551" s="35">
        <v>2945</v>
      </c>
      <c r="BJ551" s="35">
        <f t="shared" si="180"/>
        <v>1</v>
      </c>
      <c r="BK551" s="35">
        <f t="shared" si="181"/>
        <v>45</v>
      </c>
      <c r="BL551" s="32">
        <f t="shared" si="182"/>
        <v>1.551724137931032E-2</v>
      </c>
      <c r="BM551" s="32"/>
      <c r="BN551" s="31">
        <v>24715</v>
      </c>
      <c r="BO551" s="38">
        <v>3.8</v>
      </c>
      <c r="BP551" s="38"/>
      <c r="BU551" s="31">
        <v>24715</v>
      </c>
      <c r="BV551" s="6">
        <v>66142</v>
      </c>
      <c r="BW551" s="6">
        <f t="shared" si="183"/>
        <v>255</v>
      </c>
      <c r="BX551" s="35">
        <f t="shared" si="184"/>
        <v>1635</v>
      </c>
      <c r="BY551" s="32">
        <f t="shared" si="185"/>
        <v>2.5346086471235596E-2</v>
      </c>
    </row>
    <row r="552" spans="37:77">
      <c r="AK552" s="31">
        <v>24684</v>
      </c>
      <c r="AL552" s="6">
        <v>129918</v>
      </c>
      <c r="AM552" s="6">
        <f t="shared" si="172"/>
        <v>196</v>
      </c>
      <c r="AN552" s="6">
        <f t="shared" si="173"/>
        <v>1816</v>
      </c>
      <c r="AO552" s="32">
        <f t="shared" si="186"/>
        <v>1.4176203337965099E-2</v>
      </c>
      <c r="AP552" s="32"/>
      <c r="AQ552" s="31">
        <v>24684</v>
      </c>
      <c r="AR552" s="6">
        <v>77464</v>
      </c>
      <c r="AS552" s="6">
        <f t="shared" si="174"/>
        <v>194</v>
      </c>
      <c r="AT552" s="6">
        <f t="shared" si="175"/>
        <v>1728</v>
      </c>
      <c r="AU552" s="32">
        <f t="shared" si="187"/>
        <v>2.2816098024717402E-2</v>
      </c>
      <c r="AV552" s="32"/>
      <c r="AW552" s="31">
        <v>24684</v>
      </c>
      <c r="AX552" s="6">
        <v>59.6</v>
      </c>
      <c r="AY552" s="46">
        <f t="shared" si="171"/>
        <v>0.5962530211364091</v>
      </c>
      <c r="AZ552" s="34"/>
      <c r="BA552" s="31">
        <v>24684</v>
      </c>
      <c r="BB552" s="35">
        <v>74520</v>
      </c>
      <c r="BC552" s="15">
        <f t="shared" si="176"/>
        <v>242</v>
      </c>
      <c r="BD552" s="36">
        <f t="shared" si="177"/>
        <v>1660</v>
      </c>
      <c r="BE552" s="32">
        <f t="shared" si="178"/>
        <v>2.2783420258029041E-2</v>
      </c>
      <c r="BF552" s="72">
        <f t="shared" si="179"/>
        <v>2.1187400025460046E-2</v>
      </c>
      <c r="BG552" s="32"/>
      <c r="BH552" s="31">
        <v>24684</v>
      </c>
      <c r="BI552" s="35">
        <v>2944</v>
      </c>
      <c r="BJ552" s="35">
        <f t="shared" si="180"/>
        <v>-48</v>
      </c>
      <c r="BK552" s="35">
        <f t="shared" si="181"/>
        <v>68</v>
      </c>
      <c r="BL552" s="32">
        <f t="shared" si="182"/>
        <v>2.3643949930459041E-2</v>
      </c>
      <c r="BM552" s="32"/>
      <c r="BN552" s="31">
        <v>24684</v>
      </c>
      <c r="BO552" s="38">
        <v>3.8</v>
      </c>
      <c r="BP552" s="38"/>
      <c r="BU552" s="31">
        <v>24684</v>
      </c>
      <c r="BV552" s="6">
        <v>65887</v>
      </c>
      <c r="BW552" s="6">
        <f t="shared" si="183"/>
        <v>137</v>
      </c>
      <c r="BX552" s="35">
        <f t="shared" si="184"/>
        <v>1586</v>
      </c>
      <c r="BY552" s="32">
        <f t="shared" si="185"/>
        <v>2.4665246263666285E-2</v>
      </c>
    </row>
    <row r="553" spans="37:77">
      <c r="AK553" s="31">
        <v>24653</v>
      </c>
      <c r="AL553" s="6">
        <v>129722</v>
      </c>
      <c r="AM553" s="6">
        <f t="shared" si="172"/>
        <v>207</v>
      </c>
      <c r="AN553" s="6">
        <f t="shared" si="173"/>
        <v>1739</v>
      </c>
      <c r="AO553" s="32">
        <f t="shared" si="186"/>
        <v>1.3587742122000535E-2</v>
      </c>
      <c r="AP553" s="32"/>
      <c r="AQ553" s="31">
        <v>24653</v>
      </c>
      <c r="AR553" s="6">
        <v>77270</v>
      </c>
      <c r="AS553" s="6">
        <f t="shared" si="174"/>
        <v>497</v>
      </c>
      <c r="AT553" s="6">
        <f t="shared" si="175"/>
        <v>1623</v>
      </c>
      <c r="AU553" s="32">
        <f t="shared" si="187"/>
        <v>2.1454915594802282E-2</v>
      </c>
      <c r="AV553" s="32"/>
      <c r="AW553" s="31">
        <v>24653</v>
      </c>
      <c r="AX553" s="6">
        <v>59.6</v>
      </c>
      <c r="AY553" s="46">
        <f t="shared" si="171"/>
        <v>0.59565840798014213</v>
      </c>
      <c r="AZ553" s="34"/>
      <c r="BA553" s="31">
        <v>24653</v>
      </c>
      <c r="BB553" s="35">
        <v>74278</v>
      </c>
      <c r="BC553" s="15">
        <f t="shared" si="176"/>
        <v>434</v>
      </c>
      <c r="BD553" s="36">
        <f t="shared" si="177"/>
        <v>1503</v>
      </c>
      <c r="BE553" s="32">
        <f t="shared" si="178"/>
        <v>2.0652696667811776E-2</v>
      </c>
      <c r="BF553" s="72">
        <f t="shared" si="179"/>
        <v>2.2645954106521149E-2</v>
      </c>
      <c r="BG553" s="32"/>
      <c r="BH553" s="31">
        <v>24653</v>
      </c>
      <c r="BI553" s="35">
        <v>2992</v>
      </c>
      <c r="BJ553" s="35">
        <f t="shared" si="180"/>
        <v>63</v>
      </c>
      <c r="BK553" s="35">
        <f t="shared" si="181"/>
        <v>120</v>
      </c>
      <c r="BL553" s="32">
        <f t="shared" si="182"/>
        <v>4.1782729805013963E-2</v>
      </c>
      <c r="BM553" s="32"/>
      <c r="BN553" s="31">
        <v>24653</v>
      </c>
      <c r="BO553" s="38">
        <v>3.9</v>
      </c>
      <c r="BP553" s="38"/>
      <c r="BU553" s="31">
        <v>24653</v>
      </c>
      <c r="BV553" s="6">
        <v>65750</v>
      </c>
      <c r="BW553" s="6">
        <f t="shared" si="183"/>
        <v>132</v>
      </c>
      <c r="BX553" s="35">
        <f t="shared" si="184"/>
        <v>1640</v>
      </c>
      <c r="BY553" s="32">
        <f t="shared" si="185"/>
        <v>2.5581032600218379E-2</v>
      </c>
    </row>
    <row r="554" spans="37:77">
      <c r="AK554" s="31">
        <v>24623</v>
      </c>
      <c r="AL554" s="6">
        <v>129515</v>
      </c>
      <c r="AM554" s="6">
        <f t="shared" si="172"/>
        <v>171</v>
      </c>
      <c r="AN554" s="6">
        <f t="shared" si="173"/>
        <v>1636</v>
      </c>
      <c r="AO554" s="32">
        <f t="shared" si="186"/>
        <v>1.279334370772367E-2</v>
      </c>
      <c r="AP554" s="32"/>
      <c r="AQ554" s="31">
        <v>24623</v>
      </c>
      <c r="AR554" s="6">
        <v>76773</v>
      </c>
      <c r="AS554" s="6">
        <f t="shared" si="174"/>
        <v>-4</v>
      </c>
      <c r="AT554" s="6">
        <f t="shared" si="175"/>
        <v>1326</v>
      </c>
      <c r="AU554" s="32">
        <f t="shared" si="187"/>
        <v>1.7575251501053657E-2</v>
      </c>
      <c r="AV554" s="32"/>
      <c r="AW554" s="31">
        <v>24623</v>
      </c>
      <c r="AX554" s="6">
        <v>59.3</v>
      </c>
      <c r="AY554" s="46">
        <f t="shared" si="171"/>
        <v>0.59277303787206115</v>
      </c>
      <c r="AZ554" s="34"/>
      <c r="BA554" s="31">
        <v>24623</v>
      </c>
      <c r="BB554" s="35">
        <v>73844</v>
      </c>
      <c r="BC554" s="15">
        <f t="shared" si="176"/>
        <v>-38</v>
      </c>
      <c r="BD554" s="36">
        <f t="shared" si="177"/>
        <v>1347</v>
      </c>
      <c r="BE554" s="32">
        <f t="shared" si="178"/>
        <v>1.8580079175690045E-2</v>
      </c>
      <c r="BF554" s="72">
        <f t="shared" si="179"/>
        <v>1.9587925107455328E-2</v>
      </c>
      <c r="BG554" s="32"/>
      <c r="BH554" s="31">
        <v>24623</v>
      </c>
      <c r="BI554" s="35">
        <v>2929</v>
      </c>
      <c r="BJ554" s="35">
        <f t="shared" si="180"/>
        <v>34</v>
      </c>
      <c r="BK554" s="35">
        <f t="shared" si="181"/>
        <v>-21</v>
      </c>
      <c r="BL554" s="32">
        <f t="shared" si="182"/>
        <v>-7.118644067796609E-3</v>
      </c>
      <c r="BM554" s="32"/>
      <c r="BN554" s="31">
        <v>24623</v>
      </c>
      <c r="BO554" s="38">
        <v>3.8</v>
      </c>
      <c r="BP554" s="38"/>
      <c r="BU554" s="31">
        <v>24623</v>
      </c>
      <c r="BV554" s="6">
        <v>65618</v>
      </c>
      <c r="BW554" s="6">
        <f t="shared" si="183"/>
        <v>151</v>
      </c>
      <c r="BX554" s="35">
        <f t="shared" si="184"/>
        <v>1907</v>
      </c>
      <c r="BY554" s="32">
        <f t="shared" si="185"/>
        <v>2.9932036853918431E-2</v>
      </c>
    </row>
    <row r="555" spans="37:77">
      <c r="AK555" s="31">
        <v>24592</v>
      </c>
      <c r="AL555" s="6">
        <v>129344</v>
      </c>
      <c r="AM555" s="6">
        <f t="shared" si="172"/>
        <v>154</v>
      </c>
      <c r="AN555" s="6">
        <f t="shared" si="173"/>
        <v>1600</v>
      </c>
      <c r="AO555" s="32">
        <f t="shared" si="186"/>
        <v>1.252505010020033E-2</v>
      </c>
      <c r="AP555" s="32"/>
      <c r="AQ555" s="31">
        <v>24592</v>
      </c>
      <c r="AR555" s="6">
        <v>76777</v>
      </c>
      <c r="AS555" s="6">
        <f t="shared" si="174"/>
        <v>449</v>
      </c>
      <c r="AT555" s="6">
        <f t="shared" si="175"/>
        <v>1439</v>
      </c>
      <c r="AU555" s="32">
        <f t="shared" si="187"/>
        <v>1.9100586689320131E-2</v>
      </c>
      <c r="AV555" s="32"/>
      <c r="AW555" s="31">
        <v>24592</v>
      </c>
      <c r="AX555" s="6">
        <v>59.4</v>
      </c>
      <c r="AY555" s="46">
        <f t="shared" si="171"/>
        <v>0.59358764225630878</v>
      </c>
      <c r="AZ555" s="34"/>
      <c r="BA555" s="31">
        <v>24592</v>
      </c>
      <c r="BB555" s="35">
        <v>73882</v>
      </c>
      <c r="BC555" s="15">
        <f t="shared" si="176"/>
        <v>443</v>
      </c>
      <c r="BD555" s="36">
        <f t="shared" si="177"/>
        <v>1372</v>
      </c>
      <c r="BE555" s="32">
        <f t="shared" si="178"/>
        <v>1.8921528065094506E-2</v>
      </c>
      <c r="BF555" s="72">
        <f t="shared" si="179"/>
        <v>2.2747754532738362E-2</v>
      </c>
      <c r="BG555" s="32"/>
      <c r="BH555" s="31">
        <v>24592</v>
      </c>
      <c r="BI555" s="35">
        <v>2895</v>
      </c>
      <c r="BJ555" s="35">
        <f t="shared" si="180"/>
        <v>6</v>
      </c>
      <c r="BK555" s="35">
        <f t="shared" si="181"/>
        <v>67</v>
      </c>
      <c r="BL555" s="32">
        <f t="shared" si="182"/>
        <v>2.3691654879773649E-2</v>
      </c>
      <c r="BM555" s="32"/>
      <c r="BN555" s="31">
        <v>24592</v>
      </c>
      <c r="BO555" s="38">
        <v>3.8</v>
      </c>
      <c r="BP555" s="38"/>
      <c r="BU555" s="31">
        <v>24592</v>
      </c>
      <c r="BV555" s="6">
        <v>65467</v>
      </c>
      <c r="BW555" s="6">
        <f t="shared" si="183"/>
        <v>-63</v>
      </c>
      <c r="BX555" s="35">
        <f t="shared" si="184"/>
        <v>2031</v>
      </c>
      <c r="BY555" s="32">
        <f t="shared" si="185"/>
        <v>3.2016520587679009E-2</v>
      </c>
    </row>
    <row r="556" spans="37:77">
      <c r="AK556" s="31">
        <v>24562</v>
      </c>
      <c r="AL556" s="6">
        <v>129190</v>
      </c>
      <c r="AM556" s="6">
        <f t="shared" si="172"/>
        <v>158</v>
      </c>
      <c r="AN556" s="6">
        <f t="shared" si="173"/>
        <v>1564</v>
      </c>
      <c r="AO556" s="32">
        <f t="shared" si="186"/>
        <v>1.2254556281635409E-2</v>
      </c>
      <c r="AP556" s="32"/>
      <c r="AQ556" s="31">
        <v>24562</v>
      </c>
      <c r="AR556" s="6">
        <v>76328</v>
      </c>
      <c r="AS556" s="6">
        <f t="shared" si="174"/>
        <v>-193</v>
      </c>
      <c r="AT556" s="6">
        <f t="shared" si="175"/>
        <v>1253</v>
      </c>
      <c r="AU556" s="32">
        <f t="shared" si="187"/>
        <v>1.6689976689976627E-2</v>
      </c>
      <c r="AV556" s="32"/>
      <c r="AW556" s="31">
        <v>24562</v>
      </c>
      <c r="AX556" s="6">
        <v>59.1</v>
      </c>
      <c r="AY556" s="46">
        <f t="shared" si="171"/>
        <v>0.59081972288876849</v>
      </c>
      <c r="AZ556" s="34"/>
      <c r="BA556" s="31">
        <v>24562</v>
      </c>
      <c r="BB556" s="35">
        <v>73439</v>
      </c>
      <c r="BC556" s="15">
        <f t="shared" si="176"/>
        <v>-167</v>
      </c>
      <c r="BD556" s="36">
        <f t="shared" si="177"/>
        <v>1251</v>
      </c>
      <c r="BE556" s="32">
        <f t="shared" si="178"/>
        <v>1.7329750096969132E-2</v>
      </c>
      <c r="BF556" s="72">
        <f t="shared" si="179"/>
        <v>2.1079872422098633E-2</v>
      </c>
      <c r="BG556" s="32"/>
      <c r="BH556" s="31">
        <v>24562</v>
      </c>
      <c r="BI556" s="35">
        <v>2889</v>
      </c>
      <c r="BJ556" s="35">
        <f t="shared" si="180"/>
        <v>-26</v>
      </c>
      <c r="BK556" s="35">
        <f t="shared" si="181"/>
        <v>2</v>
      </c>
      <c r="BL556" s="32">
        <f t="shared" si="182"/>
        <v>6.9276065119505681E-4</v>
      </c>
      <c r="BM556" s="32"/>
      <c r="BN556" s="31">
        <v>24562</v>
      </c>
      <c r="BO556" s="38">
        <v>3.8</v>
      </c>
      <c r="BP556" s="38"/>
      <c r="BU556" s="31">
        <v>24562</v>
      </c>
      <c r="BV556" s="6">
        <v>65530</v>
      </c>
      <c r="BW556" s="6">
        <f t="shared" si="183"/>
        <v>103</v>
      </c>
      <c r="BX556" s="35">
        <f t="shared" si="184"/>
        <v>2339</v>
      </c>
      <c r="BY556" s="32">
        <f t="shared" si="185"/>
        <v>3.7014764760804564E-2</v>
      </c>
    </row>
    <row r="557" spans="37:77">
      <c r="AK557" s="31">
        <v>24531</v>
      </c>
      <c r="AL557" s="6">
        <v>129032</v>
      </c>
      <c r="AM557" s="6">
        <f t="shared" si="172"/>
        <v>123</v>
      </c>
      <c r="AN557" s="6">
        <f t="shared" si="173"/>
        <v>1518</v>
      </c>
      <c r="AO557" s="32">
        <f t="shared" si="186"/>
        <v>1.1904575183901311E-2</v>
      </c>
      <c r="AP557" s="32"/>
      <c r="AQ557" s="31">
        <v>24531</v>
      </c>
      <c r="AR557" s="6">
        <v>76521</v>
      </c>
      <c r="AS557" s="6">
        <f t="shared" si="174"/>
        <v>-118</v>
      </c>
      <c r="AT557" s="6">
        <f t="shared" si="175"/>
        <v>1567</v>
      </c>
      <c r="AU557" s="32">
        <f t="shared" si="187"/>
        <v>2.0906155775542334E-2</v>
      </c>
      <c r="AV557" s="32"/>
      <c r="AW557" s="31">
        <v>24531</v>
      </c>
      <c r="AX557" s="6">
        <v>59.3</v>
      </c>
      <c r="AY557" s="46">
        <f t="shared" si="171"/>
        <v>0.59303893607787217</v>
      </c>
      <c r="AZ557" s="34"/>
      <c r="BA557" s="31">
        <v>24531</v>
      </c>
      <c r="BB557" s="35">
        <v>73606</v>
      </c>
      <c r="BC557" s="15">
        <f t="shared" si="176"/>
        <v>-65</v>
      </c>
      <c r="BD557" s="36">
        <f t="shared" si="177"/>
        <v>1472</v>
      </c>
      <c r="BE557" s="32">
        <f t="shared" si="178"/>
        <v>2.0406465744309266E-2</v>
      </c>
      <c r="BF557" s="72">
        <f t="shared" si="179"/>
        <v>2.4512985178684166E-2</v>
      </c>
      <c r="BG557" s="32"/>
      <c r="BH557" s="31">
        <v>24531</v>
      </c>
      <c r="BI557" s="35">
        <v>2915</v>
      </c>
      <c r="BJ557" s="35">
        <f t="shared" si="180"/>
        <v>-53</v>
      </c>
      <c r="BK557" s="35">
        <f t="shared" si="181"/>
        <v>95</v>
      </c>
      <c r="BL557" s="32">
        <f t="shared" si="182"/>
        <v>3.3687943262411313E-2</v>
      </c>
      <c r="BM557" s="32"/>
      <c r="BN557" s="31">
        <v>24531</v>
      </c>
      <c r="BO557" s="38">
        <v>3.8</v>
      </c>
      <c r="BP557" s="38"/>
      <c r="BU557" s="31">
        <v>24531</v>
      </c>
      <c r="BV557" s="6">
        <v>65427</v>
      </c>
      <c r="BW557" s="6">
        <f t="shared" si="183"/>
        <v>20</v>
      </c>
      <c r="BX557" s="35">
        <f t="shared" si="184"/>
        <v>2631</v>
      </c>
      <c r="BY557" s="32">
        <f t="shared" si="185"/>
        <v>4.1897573093827578E-2</v>
      </c>
    </row>
    <row r="558" spans="37:77">
      <c r="AK558" s="31">
        <v>24503</v>
      </c>
      <c r="AL558" s="6">
        <v>128909</v>
      </c>
      <c r="AM558" s="6">
        <f t="shared" si="172"/>
        <v>179</v>
      </c>
      <c r="AN558" s="6">
        <f t="shared" si="173"/>
        <v>1515</v>
      </c>
      <c r="AO558" s="32">
        <f t="shared" si="186"/>
        <v>1.1892239822911543E-2</v>
      </c>
      <c r="AP558" s="32"/>
      <c r="AQ558" s="31">
        <v>24503</v>
      </c>
      <c r="AR558" s="6">
        <v>76639</v>
      </c>
      <c r="AS558" s="6">
        <f t="shared" si="174"/>
        <v>-2</v>
      </c>
      <c r="AT558" s="6">
        <f t="shared" si="175"/>
        <v>1453</v>
      </c>
      <c r="AU558" s="32">
        <f t="shared" si="187"/>
        <v>1.9325406325645833E-2</v>
      </c>
      <c r="AV558" s="32"/>
      <c r="AW558" s="31">
        <v>24503</v>
      </c>
      <c r="AX558" s="6">
        <v>59.5</v>
      </c>
      <c r="AY558" s="46">
        <f t="shared" si="171"/>
        <v>0.59452016538798691</v>
      </c>
      <c r="AZ558" s="34"/>
      <c r="BA558" s="31">
        <v>24503</v>
      </c>
      <c r="BB558" s="35">
        <v>73671</v>
      </c>
      <c r="BC558" s="15">
        <f t="shared" si="176"/>
        <v>-58</v>
      </c>
      <c r="BD558" s="36">
        <f t="shared" si="177"/>
        <v>1473</v>
      </c>
      <c r="BE558" s="32">
        <f t="shared" si="178"/>
        <v>2.0402227208510038E-2</v>
      </c>
      <c r="BF558" s="72">
        <f t="shared" si="179"/>
        <v>2.5923215980071079E-2</v>
      </c>
      <c r="BG558" s="32"/>
      <c r="BH558" s="31">
        <v>24503</v>
      </c>
      <c r="BI558" s="35">
        <v>2968</v>
      </c>
      <c r="BJ558" s="35">
        <f t="shared" si="180"/>
        <v>56</v>
      </c>
      <c r="BK558" s="35">
        <f t="shared" si="181"/>
        <v>-20</v>
      </c>
      <c r="BL558" s="32">
        <f t="shared" si="182"/>
        <v>-6.6934404283801596E-3</v>
      </c>
      <c r="BM558" s="32"/>
      <c r="BN558" s="31">
        <v>24503</v>
      </c>
      <c r="BO558" s="38">
        <v>3.9</v>
      </c>
      <c r="BP558" s="38"/>
      <c r="BU558" s="31">
        <v>24503</v>
      </c>
      <c r="BV558" s="6">
        <v>65407</v>
      </c>
      <c r="BW558" s="6">
        <f t="shared" si="183"/>
        <v>208</v>
      </c>
      <c r="BX558" s="35">
        <f t="shared" si="184"/>
        <v>2879</v>
      </c>
      <c r="BY558" s="32">
        <f t="shared" si="185"/>
        <v>4.6043372569088969E-2</v>
      </c>
    </row>
    <row r="559" spans="37:77">
      <c r="AK559" s="31">
        <v>24472</v>
      </c>
      <c r="AL559" s="6">
        <v>128730</v>
      </c>
      <c r="AM559" s="6">
        <f t="shared" si="172"/>
        <v>103</v>
      </c>
      <c r="AN559" s="6">
        <f t="shared" si="173"/>
        <v>1436</v>
      </c>
      <c r="AO559" s="32">
        <f t="shared" si="186"/>
        <v>1.1280971609030965E-2</v>
      </c>
      <c r="AP559" s="32"/>
      <c r="AQ559" s="31">
        <v>24472</v>
      </c>
      <c r="AR559" s="6">
        <v>76641</v>
      </c>
      <c r="AS559" s="6">
        <f t="shared" si="174"/>
        <v>31</v>
      </c>
      <c r="AT559" s="6">
        <f t="shared" si="175"/>
        <v>1548</v>
      </c>
      <c r="AU559" s="32">
        <f t="shared" si="187"/>
        <v>2.0614438096760113E-2</v>
      </c>
      <c r="AV559" s="32"/>
      <c r="AW559" s="31">
        <v>24472</v>
      </c>
      <c r="AX559" s="6">
        <v>59.5</v>
      </c>
      <c r="AY559" s="46">
        <f t="shared" si="171"/>
        <v>0.59536238639011885</v>
      </c>
      <c r="AZ559" s="34"/>
      <c r="BA559" s="31">
        <v>24472</v>
      </c>
      <c r="BB559" s="35">
        <v>73729</v>
      </c>
      <c r="BC559" s="15">
        <f t="shared" si="176"/>
        <v>-111</v>
      </c>
      <c r="BD559" s="36">
        <f t="shared" si="177"/>
        <v>1667</v>
      </c>
      <c r="BE559" s="32">
        <f t="shared" si="178"/>
        <v>2.3132857816879904E-2</v>
      </c>
      <c r="BF559" s="72">
        <f t="shared" si="179"/>
        <v>2.7666351560057145E-2</v>
      </c>
      <c r="BG559" s="32"/>
      <c r="BH559" s="31">
        <v>24472</v>
      </c>
      <c r="BI559" s="35">
        <v>2912</v>
      </c>
      <c r="BJ559" s="35">
        <f t="shared" si="180"/>
        <v>142</v>
      </c>
      <c r="BK559" s="35">
        <f t="shared" si="181"/>
        <v>-119</v>
      </c>
      <c r="BL559" s="32">
        <f t="shared" si="182"/>
        <v>-3.9260969976905313E-2</v>
      </c>
      <c r="BM559" s="32"/>
      <c r="BN559" s="31">
        <v>24472</v>
      </c>
      <c r="BO559" s="38">
        <v>3.8</v>
      </c>
      <c r="BP559" s="38"/>
      <c r="BU559" s="31">
        <v>24472</v>
      </c>
      <c r="BV559" s="6">
        <v>65199</v>
      </c>
      <c r="BW559" s="6">
        <f t="shared" si="183"/>
        <v>180</v>
      </c>
      <c r="BX559" s="35">
        <f t="shared" si="184"/>
        <v>2878</v>
      </c>
      <c r="BY559" s="32">
        <f t="shared" si="185"/>
        <v>4.6180260265400008E-2</v>
      </c>
    </row>
    <row r="560" spans="37:77">
      <c r="AK560" s="31">
        <v>24441</v>
      </c>
      <c r="AL560" s="6">
        <v>128627</v>
      </c>
      <c r="AM560" s="6">
        <f t="shared" si="172"/>
        <v>133</v>
      </c>
      <c r="AN560" s="6">
        <f t="shared" si="173"/>
        <v>1456</v>
      </c>
      <c r="AO560" s="32">
        <f t="shared" si="186"/>
        <v>1.144915114294931E-2</v>
      </c>
      <c r="AP560" s="32"/>
      <c r="AQ560" s="31">
        <v>24441</v>
      </c>
      <c r="AR560" s="6">
        <v>76610</v>
      </c>
      <c r="AS560" s="6">
        <f t="shared" si="174"/>
        <v>411</v>
      </c>
      <c r="AT560" s="6">
        <f t="shared" si="175"/>
        <v>1813</v>
      </c>
      <c r="AU560" s="32">
        <f t="shared" si="187"/>
        <v>2.4238940064441161E-2</v>
      </c>
      <c r="AV560" s="32"/>
      <c r="AW560" s="31">
        <v>24441</v>
      </c>
      <c r="AX560" s="6">
        <v>59.6</v>
      </c>
      <c r="AY560" s="46">
        <f t="shared" si="171"/>
        <v>0.59559812481049856</v>
      </c>
      <c r="AZ560" s="34"/>
      <c r="BA560" s="31">
        <v>24441</v>
      </c>
      <c r="BB560" s="35">
        <v>73840</v>
      </c>
      <c r="BC560" s="15">
        <f t="shared" si="176"/>
        <v>439</v>
      </c>
      <c r="BD560" s="36">
        <f t="shared" si="177"/>
        <v>2116</v>
      </c>
      <c r="BE560" s="32">
        <f t="shared" si="178"/>
        <v>2.9501979811499712E-2</v>
      </c>
      <c r="BF560" s="72">
        <f t="shared" si="179"/>
        <v>2.9012121331863039E-2</v>
      </c>
      <c r="BG560" s="32"/>
      <c r="BH560" s="31">
        <v>24441</v>
      </c>
      <c r="BI560" s="35">
        <v>2770</v>
      </c>
      <c r="BJ560" s="35">
        <f t="shared" si="180"/>
        <v>-28</v>
      </c>
      <c r="BK560" s="35">
        <f t="shared" si="181"/>
        <v>-303</v>
      </c>
      <c r="BL560" s="32">
        <f t="shared" si="182"/>
        <v>-9.860071591278885E-2</v>
      </c>
      <c r="BM560" s="32"/>
      <c r="BN560" s="31">
        <v>24441</v>
      </c>
      <c r="BO560" s="38">
        <v>3.6</v>
      </c>
      <c r="BP560" s="38"/>
      <c r="BU560" s="31">
        <v>24441</v>
      </c>
      <c r="BV560" s="6">
        <v>65019</v>
      </c>
      <c r="BW560" s="6">
        <f t="shared" si="183"/>
        <v>165</v>
      </c>
      <c r="BX560" s="35">
        <f t="shared" si="184"/>
        <v>3022</v>
      </c>
      <c r="BY560" s="32">
        <f t="shared" si="185"/>
        <v>4.8744294078745698E-2</v>
      </c>
    </row>
    <row r="561" spans="37:77">
      <c r="AK561" s="31">
        <v>24411</v>
      </c>
      <c r="AL561" s="6">
        <v>128494</v>
      </c>
      <c r="AM561" s="6">
        <f t="shared" si="172"/>
        <v>135</v>
      </c>
      <c r="AN561" s="6">
        <f t="shared" si="173"/>
        <v>1451</v>
      </c>
      <c r="AO561" s="32">
        <f t="shared" si="186"/>
        <v>1.1421329785977985E-2</v>
      </c>
      <c r="AP561" s="32"/>
      <c r="AQ561" s="31">
        <v>24411</v>
      </c>
      <c r="AR561" s="6">
        <v>76199</v>
      </c>
      <c r="AS561" s="6">
        <f t="shared" si="174"/>
        <v>143</v>
      </c>
      <c r="AT561" s="6">
        <f t="shared" si="175"/>
        <v>1361</v>
      </c>
      <c r="AU561" s="32">
        <f t="shared" si="187"/>
        <v>1.8185948315027067E-2</v>
      </c>
      <c r="AV561" s="32"/>
      <c r="AW561" s="31">
        <v>24411</v>
      </c>
      <c r="AX561" s="6">
        <v>59.3</v>
      </c>
      <c r="AY561" s="46">
        <f t="shared" si="171"/>
        <v>0.5930160163120457</v>
      </c>
      <c r="AZ561" s="34"/>
      <c r="BA561" s="31">
        <v>24411</v>
      </c>
      <c r="BB561" s="35">
        <v>73401</v>
      </c>
      <c r="BC561" s="15">
        <f t="shared" si="176"/>
        <v>143</v>
      </c>
      <c r="BD561" s="36">
        <f t="shared" si="177"/>
        <v>1706</v>
      </c>
      <c r="BE561" s="32">
        <f t="shared" si="178"/>
        <v>2.3795243740846628E-2</v>
      </c>
      <c r="BF561" s="72">
        <f t="shared" si="179"/>
        <v>2.7081146345143803E-2</v>
      </c>
      <c r="BG561" s="32"/>
      <c r="BH561" s="31">
        <v>24411</v>
      </c>
      <c r="BI561" s="35">
        <v>2798</v>
      </c>
      <c r="BJ561" s="35">
        <f t="shared" si="180"/>
        <v>0</v>
      </c>
      <c r="BK561" s="35">
        <f t="shared" si="181"/>
        <v>-345</v>
      </c>
      <c r="BL561" s="32">
        <f t="shared" si="182"/>
        <v>-0.10976773783009863</v>
      </c>
      <c r="BM561" s="32"/>
      <c r="BN561" s="31">
        <v>24411</v>
      </c>
      <c r="BO561" s="38">
        <v>3.7</v>
      </c>
      <c r="BP561" s="38"/>
      <c r="BU561" s="31">
        <v>24411</v>
      </c>
      <c r="BV561" s="6">
        <v>64854</v>
      </c>
      <c r="BW561" s="6">
        <f t="shared" si="183"/>
        <v>209</v>
      </c>
      <c r="BX561" s="35">
        <f t="shared" si="184"/>
        <v>3136</v>
      </c>
      <c r="BY561" s="32">
        <f t="shared" si="185"/>
        <v>5.0811756699828292E-2</v>
      </c>
    </row>
    <row r="562" spans="37:77">
      <c r="AK562" s="31">
        <v>24380</v>
      </c>
      <c r="AL562" s="6">
        <v>128359</v>
      </c>
      <c r="AM562" s="6">
        <f t="shared" si="172"/>
        <v>119</v>
      </c>
      <c r="AN562" s="6">
        <f t="shared" si="173"/>
        <v>1453</v>
      </c>
      <c r="AO562" s="32">
        <f t="shared" si="186"/>
        <v>1.1449419255196824E-2</v>
      </c>
      <c r="AP562" s="32"/>
      <c r="AQ562" s="31">
        <v>24380</v>
      </c>
      <c r="AR562" s="6">
        <v>76056</v>
      </c>
      <c r="AS562" s="6">
        <f t="shared" si="174"/>
        <v>10</v>
      </c>
      <c r="AT562" s="6">
        <f t="shared" si="175"/>
        <v>1554</v>
      </c>
      <c r="AU562" s="32">
        <f t="shared" si="187"/>
        <v>2.085850044294113E-2</v>
      </c>
      <c r="AV562" s="32"/>
      <c r="AW562" s="31">
        <v>24380</v>
      </c>
      <c r="AX562" s="6">
        <v>59.3</v>
      </c>
      <c r="AY562" s="46">
        <f t="shared" si="171"/>
        <v>0.59252565071401309</v>
      </c>
      <c r="AZ562" s="34"/>
      <c r="BA562" s="31">
        <v>24380</v>
      </c>
      <c r="BB562" s="35">
        <v>73258</v>
      </c>
      <c r="BC562" s="15">
        <f t="shared" si="176"/>
        <v>112</v>
      </c>
      <c r="BD562" s="36">
        <f t="shared" si="177"/>
        <v>1972</v>
      </c>
      <c r="BE562" s="32">
        <f t="shared" si="178"/>
        <v>2.7663215778694239E-2</v>
      </c>
      <c r="BF562" s="72">
        <f t="shared" si="179"/>
        <v>2.6105602542829565E-2</v>
      </c>
      <c r="BG562" s="32"/>
      <c r="BH562" s="31">
        <v>24380</v>
      </c>
      <c r="BI562" s="35">
        <v>2798</v>
      </c>
      <c r="BJ562" s="35">
        <f t="shared" si="180"/>
        <v>-102</v>
      </c>
      <c r="BK562" s="35">
        <f t="shared" si="181"/>
        <v>-418</v>
      </c>
      <c r="BL562" s="32">
        <f t="shared" si="182"/>
        <v>-0.12997512437810943</v>
      </c>
      <c r="BM562" s="32"/>
      <c r="BN562" s="31">
        <v>24380</v>
      </c>
      <c r="BO562" s="38">
        <v>3.7</v>
      </c>
      <c r="BP562" s="38"/>
      <c r="BU562" s="31">
        <v>24380</v>
      </c>
      <c r="BV562" s="6">
        <v>64645</v>
      </c>
      <c r="BW562" s="6">
        <f t="shared" si="183"/>
        <v>138</v>
      </c>
      <c r="BX562" s="35">
        <f t="shared" si="184"/>
        <v>3155</v>
      </c>
      <c r="BY562" s="32">
        <f t="shared" si="185"/>
        <v>5.1309155960318709E-2</v>
      </c>
    </row>
    <row r="563" spans="37:77">
      <c r="AK563" s="31">
        <v>24350</v>
      </c>
      <c r="AL563" s="6">
        <v>128240</v>
      </c>
      <c r="AM563" s="6">
        <f t="shared" si="172"/>
        <v>138</v>
      </c>
      <c r="AN563" s="6">
        <f t="shared" si="173"/>
        <v>1484</v>
      </c>
      <c r="AO563" s="32">
        <f t="shared" si="186"/>
        <v>1.1707532582283964E-2</v>
      </c>
      <c r="AP563" s="32"/>
      <c r="AQ563" s="31">
        <v>24350</v>
      </c>
      <c r="AR563" s="6">
        <v>76046</v>
      </c>
      <c r="AS563" s="6">
        <f t="shared" si="174"/>
        <v>310</v>
      </c>
      <c r="AT563" s="6">
        <f t="shared" si="175"/>
        <v>1430</v>
      </c>
      <c r="AU563" s="32">
        <f t="shared" si="187"/>
        <v>1.916479039348129E-2</v>
      </c>
      <c r="AV563" s="32"/>
      <c r="AW563" s="31">
        <v>24350</v>
      </c>
      <c r="AX563" s="6">
        <v>59.3</v>
      </c>
      <c r="AY563" s="46">
        <f t="shared" si="171"/>
        <v>0.59299750467872736</v>
      </c>
      <c r="AZ563" s="34"/>
      <c r="BA563" s="31">
        <v>24350</v>
      </c>
      <c r="BB563" s="35">
        <v>73146</v>
      </c>
      <c r="BC563" s="15">
        <f t="shared" si="176"/>
        <v>286</v>
      </c>
      <c r="BD563" s="36">
        <f t="shared" si="177"/>
        <v>1784</v>
      </c>
      <c r="BE563" s="32">
        <f t="shared" si="178"/>
        <v>2.499929934699141E-2</v>
      </c>
      <c r="BF563" s="72">
        <f t="shared" si="179"/>
        <v>2.6168797277255962E-2</v>
      </c>
      <c r="BG563" s="32"/>
      <c r="BH563" s="31">
        <v>24350</v>
      </c>
      <c r="BI563" s="35">
        <v>2900</v>
      </c>
      <c r="BJ563" s="35">
        <f t="shared" si="180"/>
        <v>24</v>
      </c>
      <c r="BK563" s="35">
        <f t="shared" si="181"/>
        <v>-354</v>
      </c>
      <c r="BL563" s="32">
        <f t="shared" si="182"/>
        <v>-0.10878918254456049</v>
      </c>
      <c r="BM563" s="32"/>
      <c r="BN563" s="31">
        <v>24350</v>
      </c>
      <c r="BO563" s="38">
        <v>3.8</v>
      </c>
      <c r="BP563" s="38"/>
      <c r="BU563" s="31">
        <v>24350</v>
      </c>
      <c r="BV563" s="6">
        <v>64507</v>
      </c>
      <c r="BW563" s="6">
        <f t="shared" si="183"/>
        <v>206</v>
      </c>
      <c r="BX563" s="35">
        <f t="shared" si="184"/>
        <v>3279</v>
      </c>
      <c r="BY563" s="32">
        <f t="shared" si="185"/>
        <v>5.3553929574704284E-2</v>
      </c>
    </row>
    <row r="564" spans="37:77">
      <c r="AK564" s="31">
        <v>24319</v>
      </c>
      <c r="AL564" s="6">
        <v>128102</v>
      </c>
      <c r="AM564" s="6">
        <f t="shared" si="172"/>
        <v>119</v>
      </c>
      <c r="AN564" s="6">
        <f t="shared" si="173"/>
        <v>1529</v>
      </c>
      <c r="AO564" s="32">
        <f t="shared" si="186"/>
        <v>1.2079985462934539E-2</v>
      </c>
      <c r="AP564" s="32"/>
      <c r="AQ564" s="31">
        <v>24319</v>
      </c>
      <c r="AR564" s="6">
        <v>75736</v>
      </c>
      <c r="AS564" s="6">
        <f t="shared" si="174"/>
        <v>89</v>
      </c>
      <c r="AT564" s="6">
        <f t="shared" si="175"/>
        <v>975</v>
      </c>
      <c r="AU564" s="32">
        <f t="shared" si="187"/>
        <v>1.3041559101670597E-2</v>
      </c>
      <c r="AV564" s="32"/>
      <c r="AW564" s="31">
        <v>24319</v>
      </c>
      <c r="AX564" s="6">
        <v>59.1</v>
      </c>
      <c r="AY564" s="46">
        <f t="shared" si="171"/>
        <v>0.59121637445160891</v>
      </c>
      <c r="AZ564" s="34"/>
      <c r="BA564" s="31">
        <v>24319</v>
      </c>
      <c r="BB564" s="35">
        <v>72860</v>
      </c>
      <c r="BC564" s="15">
        <f t="shared" si="176"/>
        <v>85</v>
      </c>
      <c r="BD564" s="36">
        <f t="shared" si="177"/>
        <v>1400</v>
      </c>
      <c r="BE564" s="32">
        <f t="shared" si="178"/>
        <v>1.959137979289105E-2</v>
      </c>
      <c r="BF564" s="72">
        <f t="shared" si="179"/>
        <v>2.4644607027816345E-2</v>
      </c>
      <c r="BG564" s="32"/>
      <c r="BH564" s="31">
        <v>24319</v>
      </c>
      <c r="BI564" s="35">
        <v>2876</v>
      </c>
      <c r="BJ564" s="35">
        <f t="shared" si="180"/>
        <v>4</v>
      </c>
      <c r="BK564" s="35">
        <f t="shared" si="181"/>
        <v>-425</v>
      </c>
      <c r="BL564" s="32">
        <f t="shared" si="182"/>
        <v>-0.12874886398061192</v>
      </c>
      <c r="BM564" s="32"/>
      <c r="BN564" s="31">
        <v>24319</v>
      </c>
      <c r="BO564" s="38">
        <v>3.8</v>
      </c>
      <c r="BP564" s="38"/>
      <c r="BU564" s="31">
        <v>24319</v>
      </c>
      <c r="BV564" s="6">
        <v>64301</v>
      </c>
      <c r="BW564" s="6">
        <f t="shared" si="183"/>
        <v>191</v>
      </c>
      <c r="BX564" s="35">
        <f t="shared" si="184"/>
        <v>3338</v>
      </c>
      <c r="BY564" s="32">
        <f t="shared" si="185"/>
        <v>5.4754523235404973E-2</v>
      </c>
    </row>
    <row r="565" spans="37:77">
      <c r="AK565" s="31">
        <v>24288</v>
      </c>
      <c r="AL565" s="6">
        <v>127983</v>
      </c>
      <c r="AM565" s="6">
        <f t="shared" si="172"/>
        <v>104</v>
      </c>
      <c r="AN565" s="6">
        <f t="shared" si="173"/>
        <v>1484</v>
      </c>
      <c r="AO565" s="32">
        <f t="shared" si="186"/>
        <v>1.1731318034134741E-2</v>
      </c>
      <c r="AP565" s="32"/>
      <c r="AQ565" s="31">
        <v>24288</v>
      </c>
      <c r="AR565" s="6">
        <v>75647</v>
      </c>
      <c r="AS565" s="6">
        <f t="shared" si="174"/>
        <v>200</v>
      </c>
      <c r="AT565" s="6">
        <f t="shared" si="175"/>
        <v>1235</v>
      </c>
      <c r="AU565" s="32">
        <f t="shared" si="187"/>
        <v>1.6596785464709995E-2</v>
      </c>
      <c r="AV565" s="32"/>
      <c r="AW565" s="31">
        <v>24288</v>
      </c>
      <c r="AX565" s="6">
        <v>59.1</v>
      </c>
      <c r="AY565" s="46">
        <f t="shared" si="171"/>
        <v>0.59107068907589289</v>
      </c>
      <c r="AZ565" s="34"/>
      <c r="BA565" s="31">
        <v>24288</v>
      </c>
      <c r="BB565" s="35">
        <v>72775</v>
      </c>
      <c r="BC565" s="15">
        <f t="shared" si="176"/>
        <v>278</v>
      </c>
      <c r="BD565" s="36">
        <f t="shared" si="177"/>
        <v>1750</v>
      </c>
      <c r="BE565" s="32">
        <f t="shared" si="178"/>
        <v>2.4639211545230522E-2</v>
      </c>
      <c r="BF565" s="72">
        <f t="shared" si="179"/>
        <v>2.537256887469852E-2</v>
      </c>
      <c r="BG565" s="32"/>
      <c r="BH565" s="31">
        <v>24288</v>
      </c>
      <c r="BI565" s="35">
        <v>2872</v>
      </c>
      <c r="BJ565" s="35">
        <f t="shared" si="180"/>
        <v>-78</v>
      </c>
      <c r="BK565" s="35">
        <f t="shared" si="181"/>
        <v>-515</v>
      </c>
      <c r="BL565" s="32">
        <f t="shared" si="182"/>
        <v>-0.15205196338943017</v>
      </c>
      <c r="BM565" s="32"/>
      <c r="BN565" s="31">
        <v>24288</v>
      </c>
      <c r="BO565" s="38">
        <v>3.8</v>
      </c>
      <c r="BP565" s="38"/>
      <c r="BU565" s="31">
        <v>24288</v>
      </c>
      <c r="BV565" s="6">
        <v>64110</v>
      </c>
      <c r="BW565" s="6">
        <f t="shared" si="183"/>
        <v>399</v>
      </c>
      <c r="BX565" s="35">
        <f t="shared" si="184"/>
        <v>3420</v>
      </c>
      <c r="BY565" s="32">
        <f t="shared" si="185"/>
        <v>5.6351952545724115E-2</v>
      </c>
    </row>
    <row r="566" spans="37:77">
      <c r="AK566" s="31">
        <v>24258</v>
      </c>
      <c r="AL566" s="6">
        <v>127879</v>
      </c>
      <c r="AM566" s="6">
        <f t="shared" si="172"/>
        <v>135</v>
      </c>
      <c r="AN566" s="6">
        <f t="shared" si="173"/>
        <v>1559</v>
      </c>
      <c r="AO566" s="32">
        <f t="shared" si="186"/>
        <v>1.2341671944268606E-2</v>
      </c>
      <c r="AP566" s="32"/>
      <c r="AQ566" s="31">
        <v>24258</v>
      </c>
      <c r="AR566" s="6">
        <v>75447</v>
      </c>
      <c r="AS566" s="6">
        <f t="shared" si="174"/>
        <v>109</v>
      </c>
      <c r="AT566" s="6">
        <f t="shared" si="175"/>
        <v>981</v>
      </c>
      <c r="AU566" s="32">
        <f t="shared" si="187"/>
        <v>1.3173797437756818E-2</v>
      </c>
      <c r="AV566" s="32"/>
      <c r="AW566" s="31">
        <v>24258</v>
      </c>
      <c r="AX566" s="6">
        <v>59</v>
      </c>
      <c r="AY566" s="46">
        <f t="shared" si="171"/>
        <v>0.58998740997349053</v>
      </c>
      <c r="AZ566" s="34"/>
      <c r="BA566" s="31">
        <v>24258</v>
      </c>
      <c r="BB566" s="35">
        <v>72497</v>
      </c>
      <c r="BC566" s="15">
        <f t="shared" si="176"/>
        <v>-13</v>
      </c>
      <c r="BD566" s="36">
        <f t="shared" si="177"/>
        <v>1463</v>
      </c>
      <c r="BE566" s="32">
        <f t="shared" si="178"/>
        <v>2.0595771039220612E-2</v>
      </c>
      <c r="BF566" s="72">
        <f t="shared" si="179"/>
        <v>2.0372421286725562E-2</v>
      </c>
      <c r="BG566" s="32"/>
      <c r="BH566" s="31">
        <v>24258</v>
      </c>
      <c r="BI566" s="35">
        <v>2950</v>
      </c>
      <c r="BJ566" s="35">
        <f t="shared" si="180"/>
        <v>122</v>
      </c>
      <c r="BK566" s="35">
        <f t="shared" si="181"/>
        <v>-482</v>
      </c>
      <c r="BL566" s="32">
        <f t="shared" si="182"/>
        <v>-0.14044289044289049</v>
      </c>
      <c r="BM566" s="32"/>
      <c r="BN566" s="31">
        <v>24258</v>
      </c>
      <c r="BO566" s="38">
        <v>3.9</v>
      </c>
      <c r="BP566" s="38"/>
      <c r="BU566" s="31">
        <v>24258</v>
      </c>
      <c r="BV566" s="6">
        <v>63711</v>
      </c>
      <c r="BW566" s="6">
        <f t="shared" si="183"/>
        <v>275</v>
      </c>
      <c r="BX566" s="35">
        <f t="shared" si="184"/>
        <v>3219</v>
      </c>
      <c r="BY566" s="32">
        <f t="shared" si="185"/>
        <v>5.3213648085697285E-2</v>
      </c>
    </row>
    <row r="567" spans="37:77">
      <c r="AK567" s="31">
        <v>24227</v>
      </c>
      <c r="AL567" s="6">
        <v>127744</v>
      </c>
      <c r="AM567" s="6">
        <f t="shared" si="172"/>
        <v>118</v>
      </c>
      <c r="AN567" s="6">
        <f t="shared" si="173"/>
        <v>1589</v>
      </c>
      <c r="AO567" s="32">
        <f t="shared" si="186"/>
        <v>1.259561650350749E-2</v>
      </c>
      <c r="AP567" s="32"/>
      <c r="AQ567" s="31">
        <v>24227</v>
      </c>
      <c r="AR567" s="6">
        <v>75338</v>
      </c>
      <c r="AS567" s="6">
        <f t="shared" si="174"/>
        <v>263</v>
      </c>
      <c r="AT567" s="6">
        <f t="shared" si="175"/>
        <v>1110</v>
      </c>
      <c r="AU567" s="32">
        <f t="shared" si="187"/>
        <v>1.4953925742307472E-2</v>
      </c>
      <c r="AV567" s="32"/>
      <c r="AW567" s="31">
        <v>24227</v>
      </c>
      <c r="AX567" s="6">
        <v>59</v>
      </c>
      <c r="AY567" s="46">
        <f t="shared" si="171"/>
        <v>0.5897576402805611</v>
      </c>
      <c r="AZ567" s="34"/>
      <c r="BA567" s="31">
        <v>24227</v>
      </c>
      <c r="BB567" s="35">
        <v>72510</v>
      </c>
      <c r="BC567" s="15">
        <f t="shared" si="176"/>
        <v>322</v>
      </c>
      <c r="BD567" s="36">
        <f t="shared" si="177"/>
        <v>1877</v>
      </c>
      <c r="BE567" s="32">
        <f t="shared" si="178"/>
        <v>2.6573981000382219E-2</v>
      </c>
      <c r="BF567" s="72">
        <f t="shared" si="179"/>
        <v>2.2493115420890164E-2</v>
      </c>
      <c r="BG567" s="32"/>
      <c r="BH567" s="31">
        <v>24227</v>
      </c>
      <c r="BI567" s="35">
        <v>2828</v>
      </c>
      <c r="BJ567" s="35">
        <f t="shared" si="180"/>
        <v>-59</v>
      </c>
      <c r="BK567" s="35">
        <f t="shared" si="181"/>
        <v>-767</v>
      </c>
      <c r="BL567" s="32">
        <f t="shared" si="182"/>
        <v>-0.21335187760778862</v>
      </c>
      <c r="BM567" s="32"/>
      <c r="BN567" s="31">
        <v>24227</v>
      </c>
      <c r="BO567" s="38">
        <v>3.8</v>
      </c>
      <c r="BP567" s="38"/>
      <c r="BU567" s="31">
        <v>24227</v>
      </c>
      <c r="BV567" s="6">
        <v>63436</v>
      </c>
      <c r="BW567" s="6">
        <f t="shared" si="183"/>
        <v>245</v>
      </c>
      <c r="BX567" s="35">
        <f t="shared" si="184"/>
        <v>3178</v>
      </c>
      <c r="BY567" s="32">
        <f t="shared" si="185"/>
        <v>5.2739885160476563E-2</v>
      </c>
    </row>
    <row r="568" spans="37:77">
      <c r="AK568" s="31">
        <v>24197</v>
      </c>
      <c r="AL568" s="6">
        <v>127626</v>
      </c>
      <c r="AM568" s="6">
        <f t="shared" si="172"/>
        <v>112</v>
      </c>
      <c r="AN568" s="6">
        <f t="shared" si="173"/>
        <v>1641</v>
      </c>
      <c r="AO568" s="32">
        <f t="shared" si="186"/>
        <v>1.3025360161924127E-2</v>
      </c>
      <c r="AP568" s="32"/>
      <c r="AQ568" s="31">
        <v>24197</v>
      </c>
      <c r="AR568" s="6">
        <v>75075</v>
      </c>
      <c r="AS568" s="6">
        <f t="shared" si="174"/>
        <v>121</v>
      </c>
      <c r="AT568" s="6">
        <f t="shared" si="175"/>
        <v>1126</v>
      </c>
      <c r="AU568" s="32">
        <f t="shared" si="187"/>
        <v>1.5226710300342061E-2</v>
      </c>
      <c r="AV568" s="32"/>
      <c r="AW568" s="31">
        <v>24197</v>
      </c>
      <c r="AX568" s="6">
        <v>58.8</v>
      </c>
      <c r="AY568" s="46">
        <f t="shared" si="171"/>
        <v>0.5882422077006253</v>
      </c>
      <c r="AZ568" s="34"/>
      <c r="BA568" s="31">
        <v>24197</v>
      </c>
      <c r="BB568" s="35">
        <v>72188</v>
      </c>
      <c r="BC568" s="15">
        <f t="shared" si="176"/>
        <v>54</v>
      </c>
      <c r="BD568" s="36">
        <f t="shared" si="177"/>
        <v>1749</v>
      </c>
      <c r="BE568" s="32">
        <f t="shared" si="178"/>
        <v>2.4829994747228135E-2</v>
      </c>
      <c r="BF568" s="72">
        <f t="shared" si="179"/>
        <v>2.4601783872167049E-2</v>
      </c>
      <c r="BG568" s="32"/>
      <c r="BH568" s="31">
        <v>24197</v>
      </c>
      <c r="BI568" s="35">
        <v>2887</v>
      </c>
      <c r="BJ568" s="35">
        <f t="shared" si="180"/>
        <v>67</v>
      </c>
      <c r="BK568" s="35">
        <f t="shared" si="181"/>
        <v>-623</v>
      </c>
      <c r="BL568" s="32">
        <f t="shared" si="182"/>
        <v>-0.17749287749287745</v>
      </c>
      <c r="BM568" s="32"/>
      <c r="BN568" s="31">
        <v>24197</v>
      </c>
      <c r="BO568" s="38">
        <v>3.8</v>
      </c>
      <c r="BP568" s="38"/>
      <c r="BU568" s="31">
        <v>24197</v>
      </c>
      <c r="BV568" s="6">
        <v>63191</v>
      </c>
      <c r="BW568" s="6">
        <f t="shared" si="183"/>
        <v>395</v>
      </c>
      <c r="BX568" s="35">
        <f t="shared" si="184"/>
        <v>3188</v>
      </c>
      <c r="BY568" s="32">
        <f t="shared" si="185"/>
        <v>5.3130676799493459E-2</v>
      </c>
    </row>
    <row r="569" spans="37:77">
      <c r="AK569" s="31">
        <v>24166</v>
      </c>
      <c r="AL569" s="6">
        <v>127514</v>
      </c>
      <c r="AM569" s="6">
        <f t="shared" si="172"/>
        <v>120</v>
      </c>
      <c r="AN569" s="6">
        <f t="shared" si="173"/>
        <v>1704</v>
      </c>
      <c r="AO569" s="32">
        <f t="shared" si="186"/>
        <v>1.3544233367776881E-2</v>
      </c>
      <c r="AP569" s="32"/>
      <c r="AQ569" s="31">
        <v>24166</v>
      </c>
      <c r="AR569" s="6">
        <v>74954</v>
      </c>
      <c r="AS569" s="6">
        <f t="shared" si="174"/>
        <v>-232</v>
      </c>
      <c r="AT569" s="6">
        <f t="shared" si="175"/>
        <v>1097</v>
      </c>
      <c r="AU569" s="32">
        <f t="shared" si="187"/>
        <v>1.4853026795022872E-2</v>
      </c>
      <c r="AV569" s="32"/>
      <c r="AW569" s="31">
        <v>24166</v>
      </c>
      <c r="AX569" s="6">
        <v>58.8</v>
      </c>
      <c r="AY569" s="46">
        <f t="shared" si="171"/>
        <v>0.58780996596452151</v>
      </c>
      <c r="AZ569" s="34"/>
      <c r="BA569" s="31">
        <v>24166</v>
      </c>
      <c r="BB569" s="35">
        <v>72134</v>
      </c>
      <c r="BC569" s="15">
        <f t="shared" si="176"/>
        <v>-64</v>
      </c>
      <c r="BD569" s="36">
        <f t="shared" si="177"/>
        <v>2007</v>
      </c>
      <c r="BE569" s="32">
        <f t="shared" si="178"/>
        <v>2.8619504613059066E-2</v>
      </c>
      <c r="BF569" s="72">
        <f t="shared" si="179"/>
        <v>2.4316879475588915E-2</v>
      </c>
      <c r="BG569" s="32"/>
      <c r="BH569" s="31">
        <v>24166</v>
      </c>
      <c r="BI569" s="35">
        <v>2820</v>
      </c>
      <c r="BJ569" s="35">
        <f t="shared" si="180"/>
        <v>-168</v>
      </c>
      <c r="BK569" s="35">
        <f t="shared" si="181"/>
        <v>-910</v>
      </c>
      <c r="BL569" s="32">
        <f t="shared" si="182"/>
        <v>-0.24396782841823061</v>
      </c>
      <c r="BM569" s="32"/>
      <c r="BN569" s="31">
        <v>24166</v>
      </c>
      <c r="BO569" s="38">
        <v>3.8</v>
      </c>
      <c r="BP569" s="38"/>
      <c r="BU569" s="31">
        <v>24166</v>
      </c>
      <c r="BV569" s="6">
        <v>62796</v>
      </c>
      <c r="BW569" s="6">
        <f t="shared" si="183"/>
        <v>268</v>
      </c>
      <c r="BX569" s="35">
        <f t="shared" si="184"/>
        <v>2996</v>
      </c>
      <c r="BY569" s="32">
        <f t="shared" si="185"/>
        <v>5.0100334448160533E-2</v>
      </c>
    </row>
    <row r="570" spans="37:77">
      <c r="AK570" s="31">
        <v>24138</v>
      </c>
      <c r="AL570" s="6">
        <v>127394</v>
      </c>
      <c r="AM570" s="6">
        <f t="shared" si="172"/>
        <v>100</v>
      </c>
      <c r="AN570" s="6">
        <f t="shared" si="173"/>
        <v>1747</v>
      </c>
      <c r="AO570" s="32">
        <f t="shared" si="186"/>
        <v>1.3904032726607118E-2</v>
      </c>
      <c r="AP570" s="32"/>
      <c r="AQ570" s="31">
        <v>24138</v>
      </c>
      <c r="AR570" s="6">
        <v>75186</v>
      </c>
      <c r="AS570" s="6">
        <f t="shared" si="174"/>
        <v>93</v>
      </c>
      <c r="AT570" s="6">
        <f t="shared" si="175"/>
        <v>1617</v>
      </c>
      <c r="AU570" s="32">
        <f t="shared" si="187"/>
        <v>2.1979366309179182E-2</v>
      </c>
      <c r="AV570" s="32"/>
      <c r="AW570" s="31">
        <v>24138</v>
      </c>
      <c r="AX570" s="6">
        <v>59</v>
      </c>
      <c r="AY570" s="46">
        <f t="shared" si="171"/>
        <v>0.59018478107289196</v>
      </c>
      <c r="AZ570" s="34"/>
      <c r="BA570" s="31">
        <v>24138</v>
      </c>
      <c r="BB570" s="35">
        <v>72198</v>
      </c>
      <c r="BC570" s="15">
        <f t="shared" si="176"/>
        <v>136</v>
      </c>
      <c r="BD570" s="36">
        <f t="shared" si="177"/>
        <v>2201</v>
      </c>
      <c r="BE570" s="32">
        <f t="shared" si="178"/>
        <v>3.1444204751632121E-2</v>
      </c>
      <c r="BF570" s="72">
        <f t="shared" si="179"/>
        <v>2.7942747216069597E-2</v>
      </c>
      <c r="BG570" s="32"/>
      <c r="BH570" s="31">
        <v>24138</v>
      </c>
      <c r="BI570" s="35">
        <v>2988</v>
      </c>
      <c r="BJ570" s="35">
        <f t="shared" si="180"/>
        <v>-43</v>
      </c>
      <c r="BK570" s="35">
        <f t="shared" si="181"/>
        <v>-584</v>
      </c>
      <c r="BL570" s="32">
        <f t="shared" si="182"/>
        <v>-0.16349384098544228</v>
      </c>
      <c r="BM570" s="32"/>
      <c r="BN570" s="31">
        <v>24138</v>
      </c>
      <c r="BO570" s="38">
        <v>4</v>
      </c>
      <c r="BP570" s="38"/>
      <c r="BU570" s="31">
        <v>24138</v>
      </c>
      <c r="BV570" s="6">
        <v>62528</v>
      </c>
      <c r="BW570" s="6">
        <f t="shared" si="183"/>
        <v>207</v>
      </c>
      <c r="BX570" s="35">
        <f t="shared" si="184"/>
        <v>2945</v>
      </c>
      <c r="BY570" s="32">
        <f t="shared" si="185"/>
        <v>4.9426849940419348E-2</v>
      </c>
    </row>
    <row r="571" spans="37:77">
      <c r="AK571" s="31">
        <v>24107</v>
      </c>
      <c r="AL571" s="6">
        <v>127294</v>
      </c>
      <c r="AM571" s="6">
        <f t="shared" si="172"/>
        <v>123</v>
      </c>
      <c r="AN571" s="6">
        <f t="shared" si="173"/>
        <v>1826</v>
      </c>
      <c r="AO571" s="32">
        <f t="shared" si="186"/>
        <v>1.4553511652373619E-2</v>
      </c>
      <c r="AP571" s="32"/>
      <c r="AQ571" s="31">
        <v>24107</v>
      </c>
      <c r="AR571" s="6">
        <v>75093</v>
      </c>
      <c r="AS571" s="6">
        <f t="shared" si="174"/>
        <v>296</v>
      </c>
      <c r="AT571" s="6">
        <f t="shared" si="175"/>
        <v>1628</v>
      </c>
      <c r="AU571" s="32">
        <f t="shared" si="187"/>
        <v>2.2160212346015173E-2</v>
      </c>
      <c r="AV571" s="32"/>
      <c r="AW571" s="31">
        <v>24107</v>
      </c>
      <c r="AX571" s="6">
        <v>59</v>
      </c>
      <c r="AY571" s="46">
        <f t="shared" si="171"/>
        <v>0.58991782802017378</v>
      </c>
      <c r="AZ571" s="34"/>
      <c r="BA571" s="31">
        <v>24107</v>
      </c>
      <c r="BB571" s="35">
        <v>72062</v>
      </c>
      <c r="BC571" s="15">
        <f t="shared" si="176"/>
        <v>338</v>
      </c>
      <c r="BD571" s="36">
        <f t="shared" si="177"/>
        <v>2248</v>
      </c>
      <c r="BE571" s="32">
        <f t="shared" si="178"/>
        <v>3.2199845303234387E-2</v>
      </c>
      <c r="BF571" s="72">
        <f t="shared" si="179"/>
        <v>2.7835222374543944E-2</v>
      </c>
      <c r="BG571" s="32"/>
      <c r="BH571" s="31">
        <v>24107</v>
      </c>
      <c r="BI571" s="35">
        <v>3031</v>
      </c>
      <c r="BJ571" s="35">
        <f t="shared" si="180"/>
        <v>-42</v>
      </c>
      <c r="BK571" s="35">
        <f t="shared" si="181"/>
        <v>-620</v>
      </c>
      <c r="BL571" s="32">
        <f t="shared" si="182"/>
        <v>-0.16981648863325116</v>
      </c>
      <c r="BM571" s="32"/>
      <c r="BN571" s="31">
        <v>24107</v>
      </c>
      <c r="BO571" s="38">
        <v>4</v>
      </c>
      <c r="BP571" s="38"/>
      <c r="BU571" s="31">
        <v>24107</v>
      </c>
      <c r="BV571" s="6">
        <v>62321</v>
      </c>
      <c r="BW571" s="6">
        <f t="shared" si="183"/>
        <v>324</v>
      </c>
      <c r="BX571" s="35">
        <f t="shared" si="184"/>
        <v>2901</v>
      </c>
      <c r="BY571" s="32">
        <f t="shared" si="185"/>
        <v>4.8821945472904638E-2</v>
      </c>
    </row>
    <row r="572" spans="37:77">
      <c r="AK572" s="31">
        <v>24076</v>
      </c>
      <c r="AL572" s="6">
        <v>127171</v>
      </c>
      <c r="AM572" s="6">
        <f t="shared" si="172"/>
        <v>128</v>
      </c>
      <c r="AN572" s="6">
        <f t="shared" si="173"/>
        <v>1880</v>
      </c>
      <c r="AO572" s="32">
        <f t="shared" si="186"/>
        <v>1.5005068201227489E-2</v>
      </c>
      <c r="AP572" s="32"/>
      <c r="AQ572" s="31">
        <v>24076</v>
      </c>
      <c r="AR572" s="6">
        <v>74797</v>
      </c>
      <c r="AS572" s="6">
        <f t="shared" si="174"/>
        <v>-41</v>
      </c>
      <c r="AT572" s="6">
        <f t="shared" si="175"/>
        <v>1511</v>
      </c>
      <c r="AU572" s="32">
        <f t="shared" si="187"/>
        <v>2.0617853341702297E-2</v>
      </c>
      <c r="AV572" s="32"/>
      <c r="AW572" s="31">
        <v>24076</v>
      </c>
      <c r="AX572" s="6">
        <v>58.8</v>
      </c>
      <c r="AY572" s="46">
        <f t="shared" si="171"/>
        <v>0.58816082282910409</v>
      </c>
      <c r="AZ572" s="34"/>
      <c r="BA572" s="31">
        <v>24076</v>
      </c>
      <c r="BB572" s="35">
        <v>71724</v>
      </c>
      <c r="BC572" s="15">
        <f t="shared" si="176"/>
        <v>29</v>
      </c>
      <c r="BD572" s="36">
        <f t="shared" si="177"/>
        <v>1989</v>
      </c>
      <c r="BE572" s="32">
        <f t="shared" si="178"/>
        <v>2.8522262852226365E-2</v>
      </c>
      <c r="BF572" s="72">
        <f t="shared" si="179"/>
        <v>2.5013032051598438E-2</v>
      </c>
      <c r="BG572" s="32"/>
      <c r="BH572" s="31">
        <v>24076</v>
      </c>
      <c r="BI572" s="35">
        <v>3073</v>
      </c>
      <c r="BJ572" s="35">
        <f t="shared" si="180"/>
        <v>-70</v>
      </c>
      <c r="BK572" s="35">
        <f t="shared" si="181"/>
        <v>-478</v>
      </c>
      <c r="BL572" s="32">
        <f t="shared" si="182"/>
        <v>-0.13460996902281053</v>
      </c>
      <c r="BM572" s="32"/>
      <c r="BN572" s="31">
        <v>24076</v>
      </c>
      <c r="BO572" s="38">
        <v>4.0999999999999996</v>
      </c>
      <c r="BP572" s="38"/>
      <c r="BU572" s="31">
        <v>24076</v>
      </c>
      <c r="BV572" s="6">
        <v>61997</v>
      </c>
      <c r="BW572" s="6">
        <f t="shared" si="183"/>
        <v>279</v>
      </c>
      <c r="BX572" s="35">
        <f t="shared" si="184"/>
        <v>2780</v>
      </c>
      <c r="BY572" s="32">
        <f t="shared" si="185"/>
        <v>4.694597835081149E-2</v>
      </c>
    </row>
    <row r="573" spans="37:77">
      <c r="AK573" s="31">
        <v>24046</v>
      </c>
      <c r="AL573" s="6">
        <v>127043</v>
      </c>
      <c r="AM573" s="6">
        <f t="shared" si="172"/>
        <v>137</v>
      </c>
      <c r="AN573" s="6">
        <f t="shared" si="173"/>
        <v>1935</v>
      </c>
      <c r="AO573" s="32">
        <f t="shared" si="186"/>
        <v>1.5466636825782532E-2</v>
      </c>
      <c r="AP573" s="32"/>
      <c r="AQ573" s="31">
        <v>24046</v>
      </c>
      <c r="AR573" s="6">
        <v>74838</v>
      </c>
      <c r="AS573" s="6">
        <f t="shared" si="174"/>
        <v>336</v>
      </c>
      <c r="AT573" s="6">
        <f t="shared" si="175"/>
        <v>1530</v>
      </c>
      <c r="AU573" s="32">
        <f t="shared" si="187"/>
        <v>2.0870846292355472E-2</v>
      </c>
      <c r="AV573" s="32"/>
      <c r="AW573" s="31">
        <v>24046</v>
      </c>
      <c r="AX573" s="6">
        <v>58.9</v>
      </c>
      <c r="AY573" s="46">
        <f t="shared" si="171"/>
        <v>0.58907613957478966</v>
      </c>
      <c r="AZ573" s="34"/>
      <c r="BA573" s="31">
        <v>24046</v>
      </c>
      <c r="BB573" s="35">
        <v>71695</v>
      </c>
      <c r="BC573" s="15">
        <f t="shared" si="176"/>
        <v>409</v>
      </c>
      <c r="BD573" s="36">
        <f t="shared" si="177"/>
        <v>2113</v>
      </c>
      <c r="BE573" s="32">
        <f t="shared" si="178"/>
        <v>3.0367048949440978E-2</v>
      </c>
      <c r="BF573" s="72">
        <f t="shared" si="179"/>
        <v>2.4613342613942102E-2</v>
      </c>
      <c r="BG573" s="32"/>
      <c r="BH573" s="31">
        <v>24046</v>
      </c>
      <c r="BI573" s="35">
        <v>3143</v>
      </c>
      <c r="BJ573" s="35">
        <f t="shared" si="180"/>
        <v>-73</v>
      </c>
      <c r="BK573" s="35">
        <f t="shared" si="181"/>
        <v>-583</v>
      </c>
      <c r="BL573" s="32">
        <f t="shared" si="182"/>
        <v>-0.15646806226516374</v>
      </c>
      <c r="BM573" s="32"/>
      <c r="BN573" s="31">
        <v>24046</v>
      </c>
      <c r="BO573" s="38">
        <v>4.2</v>
      </c>
      <c r="BP573" s="38"/>
      <c r="BU573" s="31">
        <v>24046</v>
      </c>
      <c r="BV573" s="6">
        <v>61718</v>
      </c>
      <c r="BW573" s="6">
        <f t="shared" si="183"/>
        <v>228</v>
      </c>
      <c r="BX573" s="35">
        <f t="shared" si="184"/>
        <v>2924</v>
      </c>
      <c r="BY573" s="32">
        <f t="shared" si="185"/>
        <v>4.9732965948906305E-2</v>
      </c>
    </row>
    <row r="574" spans="37:77">
      <c r="AK574" s="31">
        <v>24015</v>
      </c>
      <c r="AL574" s="6">
        <v>126906</v>
      </c>
      <c r="AM574" s="6">
        <f t="shared" si="172"/>
        <v>150</v>
      </c>
      <c r="AN574" s="6">
        <f t="shared" si="173"/>
        <v>1986</v>
      </c>
      <c r="AO574" s="32">
        <f t="shared" si="186"/>
        <v>1.5898174831892486E-2</v>
      </c>
      <c r="AP574" s="32"/>
      <c r="AQ574" s="31">
        <v>24015</v>
      </c>
      <c r="AR574" s="6">
        <v>74502</v>
      </c>
      <c r="AS574" s="6">
        <f t="shared" si="174"/>
        <v>-114</v>
      </c>
      <c r="AT574" s="6">
        <f t="shared" si="175"/>
        <v>1212</v>
      </c>
      <c r="AU574" s="32">
        <f t="shared" si="187"/>
        <v>1.6537044617273899E-2</v>
      </c>
      <c r="AV574" s="32"/>
      <c r="AW574" s="31">
        <v>24015</v>
      </c>
      <c r="AX574" s="6">
        <v>58.7</v>
      </c>
      <c r="AY574" s="46">
        <f t="shared" si="171"/>
        <v>0.58706444139756986</v>
      </c>
      <c r="AZ574" s="34"/>
      <c r="BA574" s="31">
        <v>24015</v>
      </c>
      <c r="BB574" s="35">
        <v>71286</v>
      </c>
      <c r="BC574" s="15">
        <f t="shared" si="176"/>
        <v>-76</v>
      </c>
      <c r="BD574" s="36">
        <f t="shared" si="177"/>
        <v>1708</v>
      </c>
      <c r="BE574" s="32">
        <f t="shared" si="178"/>
        <v>2.454798930696489E-2</v>
      </c>
      <c r="BF574" s="72">
        <f t="shared" si="179"/>
        <v>2.2571175396874366E-2</v>
      </c>
      <c r="BG574" s="32"/>
      <c r="BH574" s="31">
        <v>24015</v>
      </c>
      <c r="BI574" s="35">
        <v>3216</v>
      </c>
      <c r="BJ574" s="35">
        <f t="shared" si="180"/>
        <v>-38</v>
      </c>
      <c r="BK574" s="35">
        <f t="shared" si="181"/>
        <v>-496</v>
      </c>
      <c r="BL574" s="32">
        <f t="shared" si="182"/>
        <v>-0.13362068965517238</v>
      </c>
      <c r="BM574" s="32"/>
      <c r="BN574" s="31">
        <v>24015</v>
      </c>
      <c r="BO574" s="38">
        <v>4.3</v>
      </c>
      <c r="BP574" s="38"/>
      <c r="BU574" s="31">
        <v>24015</v>
      </c>
      <c r="BV574" s="6">
        <v>61490</v>
      </c>
      <c r="BW574" s="6">
        <f t="shared" si="183"/>
        <v>262</v>
      </c>
      <c r="BX574" s="35">
        <f t="shared" si="184"/>
        <v>2587</v>
      </c>
      <c r="BY574" s="32">
        <f t="shared" si="185"/>
        <v>4.3919664533215608E-2</v>
      </c>
    </row>
    <row r="575" spans="37:77">
      <c r="AK575" s="31">
        <v>23985</v>
      </c>
      <c r="AL575" s="6">
        <v>126756</v>
      </c>
      <c r="AM575" s="6">
        <f t="shared" si="172"/>
        <v>183</v>
      </c>
      <c r="AN575" s="6">
        <f t="shared" si="173"/>
        <v>2025</v>
      </c>
      <c r="AO575" s="32">
        <f t="shared" si="186"/>
        <v>1.6234937585684284E-2</v>
      </c>
      <c r="AP575" s="32"/>
      <c r="AQ575" s="31">
        <v>23985</v>
      </c>
      <c r="AR575" s="6">
        <v>74616</v>
      </c>
      <c r="AS575" s="6">
        <f t="shared" si="174"/>
        <v>-145</v>
      </c>
      <c r="AT575" s="6">
        <f t="shared" si="175"/>
        <v>1498</v>
      </c>
      <c r="AU575" s="32">
        <f t="shared" si="187"/>
        <v>2.048743127547259E-2</v>
      </c>
      <c r="AV575" s="32"/>
      <c r="AW575" s="31">
        <v>23985</v>
      </c>
      <c r="AX575" s="6">
        <v>58.9</v>
      </c>
      <c r="AY575" s="46">
        <f t="shared" si="171"/>
        <v>0.58865852504023475</v>
      </c>
      <c r="AZ575" s="34"/>
      <c r="BA575" s="31">
        <v>23985</v>
      </c>
      <c r="BB575" s="35">
        <v>71362</v>
      </c>
      <c r="BC575" s="15">
        <f t="shared" si="176"/>
        <v>-98</v>
      </c>
      <c r="BD575" s="36">
        <f t="shared" si="177"/>
        <v>1899</v>
      </c>
      <c r="BE575" s="32">
        <f t="shared" si="178"/>
        <v>2.7338295207520513E-2</v>
      </c>
      <c r="BF575" s="72">
        <f t="shared" si="179"/>
        <v>2.5118461381223867E-2</v>
      </c>
      <c r="BG575" s="32"/>
      <c r="BH575" s="31">
        <v>23985</v>
      </c>
      <c r="BI575" s="35">
        <v>3254</v>
      </c>
      <c r="BJ575" s="35">
        <f t="shared" si="180"/>
        <v>-47</v>
      </c>
      <c r="BK575" s="35">
        <f t="shared" si="181"/>
        <v>-401</v>
      </c>
      <c r="BL575" s="32">
        <f t="shared" si="182"/>
        <v>-0.1097127222982216</v>
      </c>
      <c r="BM575" s="32"/>
      <c r="BN575" s="31">
        <v>23985</v>
      </c>
      <c r="BO575" s="38">
        <v>4.4000000000000004</v>
      </c>
      <c r="BP575" s="38"/>
      <c r="BU575" s="31">
        <v>23985</v>
      </c>
      <c r="BV575" s="6">
        <v>61228</v>
      </c>
      <c r="BW575" s="6">
        <f t="shared" si="183"/>
        <v>265</v>
      </c>
      <c r="BX575" s="35">
        <f t="shared" si="184"/>
        <v>2608</v>
      </c>
      <c r="BY575" s="32">
        <f t="shared" si="185"/>
        <v>4.4489935175707984E-2</v>
      </c>
    </row>
    <row r="576" spans="37:77">
      <c r="AK576" s="31">
        <v>23954</v>
      </c>
      <c r="AL576" s="6">
        <v>126573</v>
      </c>
      <c r="AM576" s="6">
        <f t="shared" si="172"/>
        <v>74</v>
      </c>
      <c r="AN576" s="6">
        <f t="shared" si="173"/>
        <v>2006</v>
      </c>
      <c r="AO576" s="32">
        <f t="shared" si="186"/>
        <v>1.6103783506065117E-2</v>
      </c>
      <c r="AP576" s="32"/>
      <c r="AQ576" s="31">
        <v>23954</v>
      </c>
      <c r="AR576" s="6">
        <v>74761</v>
      </c>
      <c r="AS576" s="6">
        <f t="shared" si="174"/>
        <v>349</v>
      </c>
      <c r="AT576" s="6">
        <f t="shared" si="175"/>
        <v>1754</v>
      </c>
      <c r="AU576" s="32">
        <f t="shared" si="187"/>
        <v>2.4025093484186355E-2</v>
      </c>
      <c r="AV576" s="32"/>
      <c r="AW576" s="31">
        <v>23954</v>
      </c>
      <c r="AX576" s="6">
        <v>59.1</v>
      </c>
      <c r="AY576" s="46">
        <f t="shared" si="171"/>
        <v>0.59065519502579544</v>
      </c>
      <c r="AZ576" s="34"/>
      <c r="BA576" s="31">
        <v>23954</v>
      </c>
      <c r="BB576" s="35">
        <v>71460</v>
      </c>
      <c r="BC576" s="15">
        <f t="shared" si="176"/>
        <v>435</v>
      </c>
      <c r="BD576" s="36">
        <f t="shared" si="177"/>
        <v>2061</v>
      </c>
      <c r="BE576" s="32">
        <f t="shared" si="178"/>
        <v>2.969783426274164E-2</v>
      </c>
      <c r="BF576" s="72">
        <f t="shared" si="179"/>
        <v>2.5849579821894397E-2</v>
      </c>
      <c r="BG576" s="32"/>
      <c r="BH576" s="31">
        <v>23954</v>
      </c>
      <c r="BI576" s="35">
        <v>3301</v>
      </c>
      <c r="BJ576" s="35">
        <f t="shared" si="180"/>
        <v>-86</v>
      </c>
      <c r="BK576" s="35">
        <f t="shared" si="181"/>
        <v>-307</v>
      </c>
      <c r="BL576" s="32">
        <f t="shared" si="182"/>
        <v>-8.5088691796008864E-2</v>
      </c>
      <c r="BM576" s="32"/>
      <c r="BN576" s="31">
        <v>23954</v>
      </c>
      <c r="BO576" s="38">
        <v>4.4000000000000004</v>
      </c>
      <c r="BP576" s="38"/>
      <c r="BU576" s="31">
        <v>23954</v>
      </c>
      <c r="BV576" s="6">
        <v>60963</v>
      </c>
      <c r="BW576" s="6">
        <f t="shared" si="183"/>
        <v>273</v>
      </c>
      <c r="BX576" s="35">
        <f t="shared" si="184"/>
        <v>2551</v>
      </c>
      <c r="BY576" s="32">
        <f t="shared" si="185"/>
        <v>4.3672533041156036E-2</v>
      </c>
    </row>
    <row r="577" spans="37:77">
      <c r="AK577" s="31">
        <v>23923</v>
      </c>
      <c r="AL577" s="6">
        <v>126499</v>
      </c>
      <c r="AM577" s="6">
        <f t="shared" si="172"/>
        <v>179</v>
      </c>
      <c r="AN577" s="6">
        <f t="shared" si="173"/>
        <v>2113</v>
      </c>
      <c r="AO577" s="32">
        <f t="shared" si="186"/>
        <v>1.6987442316659385E-2</v>
      </c>
      <c r="AP577" s="32"/>
      <c r="AQ577" s="31">
        <v>23923</v>
      </c>
      <c r="AR577" s="6">
        <v>74412</v>
      </c>
      <c r="AS577" s="6">
        <f t="shared" si="174"/>
        <v>-54</v>
      </c>
      <c r="AT577" s="6">
        <f t="shared" si="175"/>
        <v>1380</v>
      </c>
      <c r="AU577" s="32">
        <f t="shared" si="187"/>
        <v>1.8895826487019374E-2</v>
      </c>
      <c r="AV577" s="32"/>
      <c r="AW577" s="31">
        <v>23923</v>
      </c>
      <c r="AX577" s="6">
        <v>58.8</v>
      </c>
      <c r="AY577" s="46">
        <f t="shared" si="171"/>
        <v>0.58824180428303785</v>
      </c>
      <c r="AZ577" s="34"/>
      <c r="BA577" s="31">
        <v>23923</v>
      </c>
      <c r="BB577" s="35">
        <v>71025</v>
      </c>
      <c r="BC577" s="15">
        <f t="shared" si="176"/>
        <v>-9</v>
      </c>
      <c r="BD577" s="36">
        <f t="shared" si="177"/>
        <v>1807</v>
      </c>
      <c r="BE577" s="32">
        <f t="shared" si="178"/>
        <v>2.6105926204166519E-2</v>
      </c>
      <c r="BF577" s="72">
        <f t="shared" si="179"/>
        <v>2.4649586851140937E-2</v>
      </c>
      <c r="BG577" s="32"/>
      <c r="BH577" s="31">
        <v>23923</v>
      </c>
      <c r="BI577" s="35">
        <v>3387</v>
      </c>
      <c r="BJ577" s="35">
        <f t="shared" si="180"/>
        <v>-45</v>
      </c>
      <c r="BK577" s="35">
        <f t="shared" si="181"/>
        <v>-427</v>
      </c>
      <c r="BL577" s="32">
        <f t="shared" si="182"/>
        <v>-0.11195595175668593</v>
      </c>
      <c r="BM577" s="32"/>
      <c r="BN577" s="31">
        <v>23923</v>
      </c>
      <c r="BO577" s="38">
        <v>4.5999999999999996</v>
      </c>
      <c r="BP577" s="38"/>
      <c r="BU577" s="31">
        <v>23923</v>
      </c>
      <c r="BV577" s="6">
        <v>60690</v>
      </c>
      <c r="BW577" s="6">
        <f t="shared" si="183"/>
        <v>198</v>
      </c>
      <c r="BX577" s="35">
        <f t="shared" si="184"/>
        <v>2469</v>
      </c>
      <c r="BY577" s="32">
        <f t="shared" si="185"/>
        <v>4.2407378780852323E-2</v>
      </c>
    </row>
    <row r="578" spans="37:77">
      <c r="AK578" s="31">
        <v>23893</v>
      </c>
      <c r="AL578" s="6">
        <v>126320</v>
      </c>
      <c r="AM578" s="6">
        <f t="shared" si="172"/>
        <v>165</v>
      </c>
      <c r="AN578" s="6">
        <f t="shared" si="173"/>
        <v>2116</v>
      </c>
      <c r="AO578" s="32">
        <f t="shared" si="186"/>
        <v>1.7036488357862867E-2</v>
      </c>
      <c r="AP578" s="32"/>
      <c r="AQ578" s="31">
        <v>23893</v>
      </c>
      <c r="AR578" s="6">
        <v>74466</v>
      </c>
      <c r="AS578" s="6">
        <f t="shared" si="174"/>
        <v>238</v>
      </c>
      <c r="AT578" s="6">
        <f t="shared" si="175"/>
        <v>1071</v>
      </c>
      <c r="AU578" s="32">
        <f t="shared" si="187"/>
        <v>1.4592274678111528E-2</v>
      </c>
      <c r="AV578" s="32"/>
      <c r="AW578" s="31">
        <v>23893</v>
      </c>
      <c r="AX578" s="6">
        <v>59</v>
      </c>
      <c r="AY578" s="46">
        <f t="shared" si="171"/>
        <v>0.58950284990500312</v>
      </c>
      <c r="AZ578" s="34"/>
      <c r="BA578" s="31">
        <v>23893</v>
      </c>
      <c r="BB578" s="35">
        <v>71034</v>
      </c>
      <c r="BC578" s="15">
        <f t="shared" si="176"/>
        <v>401</v>
      </c>
      <c r="BD578" s="36">
        <f t="shared" si="177"/>
        <v>1403</v>
      </c>
      <c r="BE578" s="32">
        <f t="shared" si="178"/>
        <v>2.0149071534230512E-2</v>
      </c>
      <c r="BF578" s="72">
        <f t="shared" si="179"/>
        <v>2.4982470397005074E-2</v>
      </c>
      <c r="BG578" s="32"/>
      <c r="BH578" s="31">
        <v>23893</v>
      </c>
      <c r="BI578" s="35">
        <v>3432</v>
      </c>
      <c r="BJ578" s="35">
        <f t="shared" si="180"/>
        <v>-163</v>
      </c>
      <c r="BK578" s="35">
        <f t="shared" si="181"/>
        <v>-332</v>
      </c>
      <c r="BL578" s="32">
        <f t="shared" si="182"/>
        <v>-8.8204038257173267E-2</v>
      </c>
      <c r="BM578" s="32"/>
      <c r="BN578" s="31">
        <v>23893</v>
      </c>
      <c r="BO578" s="38">
        <v>4.5999999999999996</v>
      </c>
      <c r="BP578" s="38"/>
      <c r="BU578" s="31">
        <v>23893</v>
      </c>
      <c r="BV578" s="6">
        <v>60492</v>
      </c>
      <c r="BW578" s="6">
        <f t="shared" si="183"/>
        <v>234</v>
      </c>
      <c r="BX578" s="35">
        <f t="shared" si="184"/>
        <v>2403</v>
      </c>
      <c r="BY578" s="32">
        <f t="shared" si="185"/>
        <v>4.1367556680266482E-2</v>
      </c>
    </row>
    <row r="579" spans="37:77">
      <c r="AK579" s="31">
        <v>23862</v>
      </c>
      <c r="AL579" s="6">
        <v>126155</v>
      </c>
      <c r="AM579" s="6">
        <f t="shared" si="172"/>
        <v>170</v>
      </c>
      <c r="AN579" s="6">
        <f t="shared" si="173"/>
        <v>2136</v>
      </c>
      <c r="AO579" s="32">
        <f t="shared" si="186"/>
        <v>1.7223167417895535E-2</v>
      </c>
      <c r="AP579" s="32"/>
      <c r="AQ579" s="31">
        <v>23862</v>
      </c>
      <c r="AR579" s="6">
        <v>74228</v>
      </c>
      <c r="AS579" s="6">
        <f t="shared" si="174"/>
        <v>279</v>
      </c>
      <c r="AT579" s="6">
        <f t="shared" si="175"/>
        <v>954</v>
      </c>
      <c r="AU579" s="32">
        <f t="shared" si="187"/>
        <v>1.301962496929332E-2</v>
      </c>
      <c r="AV579" s="32"/>
      <c r="AW579" s="31">
        <v>23862</v>
      </c>
      <c r="AX579" s="6">
        <v>58.8</v>
      </c>
      <c r="AY579" s="46">
        <f t="shared" si="171"/>
        <v>0.58838730133565853</v>
      </c>
      <c r="AZ579" s="34"/>
      <c r="BA579" s="31">
        <v>23862</v>
      </c>
      <c r="BB579" s="35">
        <v>70633</v>
      </c>
      <c r="BC579" s="15">
        <f t="shared" si="176"/>
        <v>194</v>
      </c>
      <c r="BD579" s="36">
        <f t="shared" si="177"/>
        <v>1277</v>
      </c>
      <c r="BE579" s="32">
        <f t="shared" si="178"/>
        <v>1.8412249841398109E-2</v>
      </c>
      <c r="BF579" s="72">
        <f t="shared" si="179"/>
        <v>2.1875768041836774E-2</v>
      </c>
      <c r="BG579" s="32"/>
      <c r="BH579" s="31">
        <v>23862</v>
      </c>
      <c r="BI579" s="35">
        <v>3595</v>
      </c>
      <c r="BJ579" s="35">
        <f t="shared" si="180"/>
        <v>85</v>
      </c>
      <c r="BK579" s="35">
        <f t="shared" si="181"/>
        <v>-323</v>
      </c>
      <c r="BL579" s="32">
        <f t="shared" si="182"/>
        <v>-8.2440020418580895E-2</v>
      </c>
      <c r="BM579" s="32"/>
      <c r="BN579" s="31">
        <v>23862</v>
      </c>
      <c r="BO579" s="38">
        <v>4.8</v>
      </c>
      <c r="BP579" s="38"/>
      <c r="BU579" s="31">
        <v>23862</v>
      </c>
      <c r="BV579" s="6">
        <v>60258</v>
      </c>
      <c r="BW579" s="6">
        <f t="shared" si="183"/>
        <v>255</v>
      </c>
      <c r="BX579" s="35">
        <f t="shared" si="184"/>
        <v>2335</v>
      </c>
      <c r="BY579" s="32">
        <f t="shared" si="185"/>
        <v>4.0312138528736385E-2</v>
      </c>
    </row>
    <row r="580" spans="37:77">
      <c r="AK580" s="31">
        <v>23832</v>
      </c>
      <c r="AL580" s="6">
        <v>125985</v>
      </c>
      <c r="AM580" s="6">
        <f t="shared" si="172"/>
        <v>175</v>
      </c>
      <c r="AN580" s="6">
        <f t="shared" si="173"/>
        <v>2128</v>
      </c>
      <c r="AO580" s="32">
        <f t="shared" si="186"/>
        <v>1.718110401511419E-2</v>
      </c>
      <c r="AP580" s="32"/>
      <c r="AQ580" s="31">
        <v>23832</v>
      </c>
      <c r="AR580" s="6">
        <v>73949</v>
      </c>
      <c r="AS580" s="6">
        <f t="shared" si="174"/>
        <v>92</v>
      </c>
      <c r="AT580" s="6">
        <f t="shared" si="175"/>
        <v>1236</v>
      </c>
      <c r="AU580" s="32">
        <f t="shared" si="187"/>
        <v>1.6998335923424923E-2</v>
      </c>
      <c r="AV580" s="32"/>
      <c r="AW580" s="31">
        <v>23832</v>
      </c>
      <c r="AX580" s="6">
        <v>58.7</v>
      </c>
      <c r="AY580" s="46">
        <f t="shared" si="171"/>
        <v>0.58696670238520454</v>
      </c>
      <c r="AZ580" s="34"/>
      <c r="BA580" s="31">
        <v>23832</v>
      </c>
      <c r="BB580" s="35">
        <v>70439</v>
      </c>
      <c r="BC580" s="15">
        <f t="shared" si="176"/>
        <v>312</v>
      </c>
      <c r="BD580" s="36">
        <f t="shared" si="177"/>
        <v>1676</v>
      </c>
      <c r="BE580" s="32">
        <f t="shared" si="178"/>
        <v>2.4373572997105963E-2</v>
      </c>
      <c r="BF580" s="72">
        <f t="shared" si="179"/>
        <v>2.2669184681208043E-2</v>
      </c>
      <c r="BG580" s="32"/>
      <c r="BH580" s="31">
        <v>23832</v>
      </c>
      <c r="BI580" s="35">
        <v>3510</v>
      </c>
      <c r="BJ580" s="35">
        <f t="shared" si="180"/>
        <v>-220</v>
      </c>
      <c r="BK580" s="35">
        <f t="shared" si="181"/>
        <v>-440</v>
      </c>
      <c r="BL580" s="32">
        <f t="shared" si="182"/>
        <v>-0.11139240506329118</v>
      </c>
      <c r="BM580" s="32"/>
      <c r="BN580" s="31">
        <v>23832</v>
      </c>
      <c r="BO580" s="38">
        <v>4.7</v>
      </c>
      <c r="BP580" s="38"/>
      <c r="BU580" s="31">
        <v>23832</v>
      </c>
      <c r="BV580" s="6">
        <v>60003</v>
      </c>
      <c r="BW580" s="6">
        <f t="shared" si="183"/>
        <v>203</v>
      </c>
      <c r="BX580" s="35">
        <f t="shared" si="184"/>
        <v>2105</v>
      </c>
      <c r="BY580" s="32">
        <f t="shared" si="185"/>
        <v>3.6357041694013548E-2</v>
      </c>
    </row>
    <row r="581" spans="37:77">
      <c r="AK581" s="31">
        <v>23801</v>
      </c>
      <c r="AL581" s="6">
        <v>125810</v>
      </c>
      <c r="AM581" s="6">
        <f t="shared" si="172"/>
        <v>163</v>
      </c>
      <c r="AN581" s="6">
        <f t="shared" si="173"/>
        <v>2103</v>
      </c>
      <c r="AO581" s="32">
        <f t="shared" si="186"/>
        <v>1.6999846411278163E-2</v>
      </c>
      <c r="AP581" s="32"/>
      <c r="AQ581" s="31">
        <v>23801</v>
      </c>
      <c r="AR581" s="6">
        <v>73857</v>
      </c>
      <c r="AS581" s="6">
        <f t="shared" si="174"/>
        <v>288</v>
      </c>
      <c r="AT581" s="6">
        <f t="shared" si="175"/>
        <v>1174</v>
      </c>
      <c r="AU581" s="32">
        <f t="shared" si="187"/>
        <v>1.6152332732551011E-2</v>
      </c>
      <c r="AV581" s="32"/>
      <c r="AW581" s="31">
        <v>23801</v>
      </c>
      <c r="AX581" s="6">
        <v>58.7</v>
      </c>
      <c r="AY581" s="46">
        <f t="shared" si="171"/>
        <v>0.58705190366425564</v>
      </c>
      <c r="AZ581" s="34"/>
      <c r="BA581" s="31">
        <v>23801</v>
      </c>
      <c r="BB581" s="35">
        <v>70127</v>
      </c>
      <c r="BC581" s="15">
        <f t="shared" si="176"/>
        <v>130</v>
      </c>
      <c r="BD581" s="36">
        <f t="shared" si="177"/>
        <v>1376</v>
      </c>
      <c r="BE581" s="32">
        <f t="shared" si="178"/>
        <v>2.0014254338118764E-2</v>
      </c>
      <c r="BF581" s="72">
        <f t="shared" si="179"/>
        <v>2.2890571905273327E-2</v>
      </c>
      <c r="BG581" s="32"/>
      <c r="BH581" s="31">
        <v>23801</v>
      </c>
      <c r="BI581" s="35">
        <v>3730</v>
      </c>
      <c r="BJ581" s="35">
        <f t="shared" si="180"/>
        <v>158</v>
      </c>
      <c r="BK581" s="35">
        <f t="shared" si="181"/>
        <v>-202</v>
      </c>
      <c r="BL581" s="32">
        <f t="shared" si="182"/>
        <v>-5.1373346897253258E-2</v>
      </c>
      <c r="BM581" s="32"/>
      <c r="BN581" s="31">
        <v>23801</v>
      </c>
      <c r="BO581" s="38">
        <v>5.0999999999999996</v>
      </c>
      <c r="BP581" s="38"/>
      <c r="BU581" s="31">
        <v>23801</v>
      </c>
      <c r="BV581" s="6">
        <v>59800</v>
      </c>
      <c r="BW581" s="6">
        <f t="shared" si="183"/>
        <v>217</v>
      </c>
      <c r="BX581" s="35">
        <f t="shared" si="184"/>
        <v>2048</v>
      </c>
      <c r="BY581" s="32">
        <f t="shared" si="185"/>
        <v>3.5461975342845342E-2</v>
      </c>
    </row>
    <row r="582" spans="37:77">
      <c r="AK582" s="31">
        <v>23773</v>
      </c>
      <c r="AL582" s="6">
        <v>125647</v>
      </c>
      <c r="AM582" s="6">
        <f t="shared" si="172"/>
        <v>179</v>
      </c>
      <c r="AN582" s="6">
        <f t="shared" si="173"/>
        <v>2087</v>
      </c>
      <c r="AO582" s="32">
        <f t="shared" si="186"/>
        <v>1.6890579475558498E-2</v>
      </c>
      <c r="AP582" s="32"/>
      <c r="AQ582" s="31">
        <v>23773</v>
      </c>
      <c r="AR582" s="6">
        <v>73569</v>
      </c>
      <c r="AS582" s="6">
        <f t="shared" si="174"/>
        <v>104</v>
      </c>
      <c r="AT582" s="6">
        <f t="shared" si="175"/>
        <v>1213</v>
      </c>
      <c r="AU582" s="32">
        <f t="shared" si="187"/>
        <v>1.6764331914423058E-2</v>
      </c>
      <c r="AV582" s="32"/>
      <c r="AW582" s="31">
        <v>23773</v>
      </c>
      <c r="AX582" s="6">
        <v>58.6</v>
      </c>
      <c r="AY582" s="46">
        <f t="shared" si="171"/>
        <v>0.58552134153620861</v>
      </c>
      <c r="AZ582" s="34"/>
      <c r="BA582" s="31">
        <v>23773</v>
      </c>
      <c r="BB582" s="35">
        <v>69997</v>
      </c>
      <c r="BC582" s="15">
        <f t="shared" si="176"/>
        <v>183</v>
      </c>
      <c r="BD582" s="36">
        <f t="shared" si="177"/>
        <v>1670</v>
      </c>
      <c r="BE582" s="32">
        <f t="shared" si="178"/>
        <v>2.4441289680507072E-2</v>
      </c>
      <c r="BF582" s="72">
        <f t="shared" si="179"/>
        <v>2.1576262683765002E-2</v>
      </c>
      <c r="BG582" s="32"/>
      <c r="BH582" s="31">
        <v>23773</v>
      </c>
      <c r="BI582" s="35">
        <v>3572</v>
      </c>
      <c r="BJ582" s="35">
        <f t="shared" si="180"/>
        <v>-79</v>
      </c>
      <c r="BK582" s="35">
        <f t="shared" si="181"/>
        <v>-457</v>
      </c>
      <c r="BL582" s="32">
        <f t="shared" si="182"/>
        <v>-0.11342764954082896</v>
      </c>
      <c r="BM582" s="32"/>
      <c r="BN582" s="31">
        <v>23773</v>
      </c>
      <c r="BO582" s="38">
        <v>4.9000000000000004</v>
      </c>
      <c r="BP582" s="38"/>
      <c r="BU582" s="31">
        <v>23773</v>
      </c>
      <c r="BV582" s="6">
        <v>59583</v>
      </c>
      <c r="BW582" s="6">
        <f t="shared" si="183"/>
        <v>163</v>
      </c>
      <c r="BX582" s="35">
        <f t="shared" si="184"/>
        <v>2096</v>
      </c>
      <c r="BY582" s="32">
        <f t="shared" si="185"/>
        <v>3.6460417137787582E-2</v>
      </c>
    </row>
    <row r="583" spans="37:77">
      <c r="AK583" s="31">
        <v>23742</v>
      </c>
      <c r="AL583" s="6">
        <v>125468</v>
      </c>
      <c r="AM583" s="6">
        <f t="shared" si="172"/>
        <v>177</v>
      </c>
      <c r="AN583" s="6">
        <f t="shared" si="173"/>
        <v>2108</v>
      </c>
      <c r="AO583" s="32">
        <f t="shared" si="186"/>
        <v>1.7088197146562845E-2</v>
      </c>
      <c r="AP583" s="32"/>
      <c r="AQ583" s="31">
        <v>23742</v>
      </c>
      <c r="AR583" s="6">
        <v>73465</v>
      </c>
      <c r="AS583" s="6">
        <f t="shared" si="174"/>
        <v>179</v>
      </c>
      <c r="AT583" s="6">
        <f t="shared" si="175"/>
        <v>1277</v>
      </c>
      <c r="AU583" s="32">
        <f t="shared" si="187"/>
        <v>1.7689920762453681E-2</v>
      </c>
      <c r="AV583" s="32"/>
      <c r="AW583" s="31">
        <v>23742</v>
      </c>
      <c r="AX583" s="6">
        <v>58.6</v>
      </c>
      <c r="AY583" s="46">
        <f t="shared" ref="AY583:AY642" si="188">AR583/AL583</f>
        <v>0.58552778397679095</v>
      </c>
      <c r="AZ583" s="34"/>
      <c r="BA583" s="31">
        <v>23742</v>
      </c>
      <c r="BB583" s="35">
        <v>69814</v>
      </c>
      <c r="BC583" s="15">
        <f t="shared" si="176"/>
        <v>79</v>
      </c>
      <c r="BD583" s="36">
        <f t="shared" si="177"/>
        <v>1601</v>
      </c>
      <c r="BE583" s="32">
        <f t="shared" si="178"/>
        <v>2.3470599445853502E-2</v>
      </c>
      <c r="BF583" s="72">
        <f t="shared" si="179"/>
        <v>2.1190540435729432E-2</v>
      </c>
      <c r="BG583" s="32"/>
      <c r="BH583" s="31">
        <v>23742</v>
      </c>
      <c r="BI583" s="35">
        <v>3651</v>
      </c>
      <c r="BJ583" s="35">
        <f t="shared" si="180"/>
        <v>100</v>
      </c>
      <c r="BK583" s="35">
        <f t="shared" si="181"/>
        <v>-324</v>
      </c>
      <c r="BL583" s="32">
        <f t="shared" si="182"/>
        <v>-8.1509433962264177E-2</v>
      </c>
      <c r="BM583" s="32"/>
      <c r="BN583" s="31">
        <v>23742</v>
      </c>
      <c r="BO583" s="38">
        <v>5</v>
      </c>
      <c r="BP583" s="38"/>
      <c r="BU583" s="31">
        <v>23742</v>
      </c>
      <c r="BV583" s="6">
        <v>59420</v>
      </c>
      <c r="BW583" s="6">
        <f t="shared" si="183"/>
        <v>203</v>
      </c>
      <c r="BX583" s="35">
        <f t="shared" si="184"/>
        <v>2060</v>
      </c>
      <c r="BY583" s="32">
        <f t="shared" si="185"/>
        <v>3.5913528591352772E-2</v>
      </c>
    </row>
    <row r="584" spans="37:77">
      <c r="AK584" s="31">
        <v>23711</v>
      </c>
      <c r="AL584" s="6">
        <v>125291</v>
      </c>
      <c r="AM584" s="6">
        <f t="shared" ref="AM584:AM631" si="189">AL584-AL585</f>
        <v>183</v>
      </c>
      <c r="AN584" s="6">
        <f t="shared" ref="AN584:AN631" si="190">AL584-AL596</f>
        <v>2099</v>
      </c>
      <c r="AO584" s="32">
        <f t="shared" si="186"/>
        <v>1.703844405480881E-2</v>
      </c>
      <c r="AP584" s="32"/>
      <c r="AQ584" s="31">
        <v>23711</v>
      </c>
      <c r="AR584" s="6">
        <v>73286</v>
      </c>
      <c r="AS584" s="6">
        <f t="shared" ref="AS584:AS631" si="191">AR584-AR585</f>
        <v>-22</v>
      </c>
      <c r="AT584" s="6">
        <f t="shared" ref="AT584:AT631" si="192">AR584-AR596</f>
        <v>868</v>
      </c>
      <c r="AU584" s="32">
        <f t="shared" si="187"/>
        <v>1.1985970338866059E-2</v>
      </c>
      <c r="AV584" s="32"/>
      <c r="AW584" s="31">
        <v>23711</v>
      </c>
      <c r="AX584" s="6">
        <v>58.5</v>
      </c>
      <c r="AY584" s="46">
        <f t="shared" si="188"/>
        <v>0.58492629159317111</v>
      </c>
      <c r="AZ584" s="34"/>
      <c r="BA584" s="31">
        <v>23711</v>
      </c>
      <c r="BB584" s="35">
        <v>69735</v>
      </c>
      <c r="BC584" s="15">
        <f t="shared" ref="BC584:BC642" si="193">BB584-BB585</f>
        <v>153</v>
      </c>
      <c r="BD584" s="36">
        <f t="shared" ref="BD584:BD642" si="194">BB584-BB596</f>
        <v>1468</v>
      </c>
      <c r="BE584" s="32">
        <f t="shared" ref="BE584:BE642" si="195">BB584/BB596-1</f>
        <v>2.1503801250970511E-2</v>
      </c>
      <c r="BF584" s="72">
        <f t="shared" ref="BF584:BF642" si="196">AVERAGE(BE584,BE596)</f>
        <v>2.1373170091579463E-2</v>
      </c>
      <c r="BG584" s="32"/>
      <c r="BH584" s="31">
        <v>23711</v>
      </c>
      <c r="BI584" s="35">
        <v>3551</v>
      </c>
      <c r="BJ584" s="35">
        <f t="shared" ref="BJ584:BJ642" si="197">BI584-BI585</f>
        <v>-175</v>
      </c>
      <c r="BK584" s="35">
        <f t="shared" ref="BK584:BK642" si="198">BI584-BI596</f>
        <v>-600</v>
      </c>
      <c r="BL584" s="32">
        <f t="shared" ref="BL584:BL642" si="199">BI584/BI596-1</f>
        <v>-0.14454348349795232</v>
      </c>
      <c r="BM584" s="32"/>
      <c r="BN584" s="31">
        <v>23711</v>
      </c>
      <c r="BO584" s="38">
        <v>4.8</v>
      </c>
      <c r="BP584" s="38"/>
      <c r="BU584" s="31">
        <v>23711</v>
      </c>
      <c r="BV584" s="6">
        <v>59217</v>
      </c>
      <c r="BW584" s="6">
        <f t="shared" ref="BW584:BW631" si="200">BV584-BV585</f>
        <v>423</v>
      </c>
      <c r="BX584" s="35">
        <f t="shared" ref="BX584:BX631" si="201">BV584-BV596</f>
        <v>1962</v>
      </c>
      <c r="BY584" s="32">
        <f t="shared" ref="BY584:BY631" si="202">BV584/BV596-1</f>
        <v>3.4267749541524672E-2</v>
      </c>
    </row>
    <row r="585" spans="37:77">
      <c r="AK585" s="31">
        <v>23681</v>
      </c>
      <c r="AL585" s="6">
        <v>125108</v>
      </c>
      <c r="AM585" s="6">
        <f t="shared" si="189"/>
        <v>188</v>
      </c>
      <c r="AN585" s="6">
        <f t="shared" si="190"/>
        <v>2094</v>
      </c>
      <c r="AO585" s="32">
        <f t="shared" si="186"/>
        <v>1.7022452728957749E-2</v>
      </c>
      <c r="AP585" s="32"/>
      <c r="AQ585" s="31">
        <v>23681</v>
      </c>
      <c r="AR585" s="6">
        <v>73308</v>
      </c>
      <c r="AS585" s="6">
        <f t="shared" si="191"/>
        <v>18</v>
      </c>
      <c r="AT585" s="6">
        <f t="shared" si="192"/>
        <v>1027</v>
      </c>
      <c r="AU585" s="32">
        <f t="shared" si="187"/>
        <v>1.4208436518587275E-2</v>
      </c>
      <c r="AV585" s="32"/>
      <c r="AW585" s="31">
        <v>23681</v>
      </c>
      <c r="AX585" s="6">
        <v>58.6</v>
      </c>
      <c r="AY585" s="46">
        <f t="shared" si="188"/>
        <v>0.58595773251910355</v>
      </c>
      <c r="AZ585" s="34"/>
      <c r="BA585" s="31">
        <v>23681</v>
      </c>
      <c r="BB585" s="35">
        <v>69582</v>
      </c>
      <c r="BC585" s="15">
        <f t="shared" si="193"/>
        <v>4</v>
      </c>
      <c r="BD585" s="36">
        <f t="shared" si="194"/>
        <v>1288</v>
      </c>
      <c r="BE585" s="32">
        <f t="shared" si="195"/>
        <v>1.8859636278443226E-2</v>
      </c>
      <c r="BF585" s="72">
        <f t="shared" si="196"/>
        <v>1.8220830446638803E-2</v>
      </c>
      <c r="BG585" s="32"/>
      <c r="BH585" s="31">
        <v>23681</v>
      </c>
      <c r="BI585" s="35">
        <v>3726</v>
      </c>
      <c r="BJ585" s="35">
        <f t="shared" si="197"/>
        <v>14</v>
      </c>
      <c r="BK585" s="35">
        <f t="shared" si="198"/>
        <v>-261</v>
      </c>
      <c r="BL585" s="32">
        <f t="shared" si="199"/>
        <v>-6.5462753950338626E-2</v>
      </c>
      <c r="BM585" s="32"/>
      <c r="BN585" s="31">
        <v>23681</v>
      </c>
      <c r="BO585" s="38">
        <v>5.0999999999999996</v>
      </c>
      <c r="BP585" s="38"/>
      <c r="BU585" s="31">
        <v>23681</v>
      </c>
      <c r="BV585" s="6">
        <v>58794</v>
      </c>
      <c r="BW585" s="6">
        <f t="shared" si="200"/>
        <v>-109</v>
      </c>
      <c r="BX585" s="35">
        <f t="shared" si="201"/>
        <v>1510</v>
      </c>
      <c r="BY585" s="32">
        <f t="shared" si="202"/>
        <v>2.6359891069059449E-2</v>
      </c>
    </row>
    <row r="586" spans="37:77">
      <c r="AK586" s="31">
        <v>23650</v>
      </c>
      <c r="AL586" s="6">
        <v>124920</v>
      </c>
      <c r="AM586" s="6">
        <f t="shared" si="189"/>
        <v>189</v>
      </c>
      <c r="AN586" s="6">
        <f t="shared" si="190"/>
        <v>2099</v>
      </c>
      <c r="AO586" s="32">
        <f t="shared" si="186"/>
        <v>1.7089911334380981E-2</v>
      </c>
      <c r="AP586" s="32"/>
      <c r="AQ586" s="31">
        <v>23650</v>
      </c>
      <c r="AR586" s="6">
        <v>73290</v>
      </c>
      <c r="AS586" s="6">
        <f t="shared" si="191"/>
        <v>172</v>
      </c>
      <c r="AT586" s="6">
        <f t="shared" si="192"/>
        <v>1159</v>
      </c>
      <c r="AU586" s="32">
        <f t="shared" si="187"/>
        <v>1.6067987411792384E-2</v>
      </c>
      <c r="AV586" s="32"/>
      <c r="AW586" s="31">
        <v>23650</v>
      </c>
      <c r="AX586" s="6">
        <v>58.7</v>
      </c>
      <c r="AY586" s="46">
        <f t="shared" si="188"/>
        <v>0.58669548511047065</v>
      </c>
      <c r="AZ586" s="34"/>
      <c r="BA586" s="31">
        <v>23650</v>
      </c>
      <c r="BB586" s="35">
        <v>69578</v>
      </c>
      <c r="BC586" s="15">
        <f t="shared" si="193"/>
        <v>115</v>
      </c>
      <c r="BD586" s="36">
        <f t="shared" si="194"/>
        <v>1404</v>
      </c>
      <c r="BE586" s="32">
        <f t="shared" si="195"/>
        <v>2.0594361486783841E-2</v>
      </c>
      <c r="BF586" s="72">
        <f t="shared" si="196"/>
        <v>1.7604598293100238E-2</v>
      </c>
      <c r="BG586" s="32"/>
      <c r="BH586" s="31">
        <v>23650</v>
      </c>
      <c r="BI586" s="35">
        <v>3712</v>
      </c>
      <c r="BJ586" s="35">
        <f t="shared" si="197"/>
        <v>57</v>
      </c>
      <c r="BK586" s="35">
        <f t="shared" si="198"/>
        <v>-245</v>
      </c>
      <c r="BL586" s="32">
        <f t="shared" si="199"/>
        <v>-6.1915592620672255E-2</v>
      </c>
      <c r="BM586" s="32"/>
      <c r="BN586" s="31">
        <v>23650</v>
      </c>
      <c r="BO586" s="38">
        <v>5.0999999999999996</v>
      </c>
      <c r="BP586" s="38"/>
      <c r="BU586" s="31">
        <v>23650</v>
      </c>
      <c r="BV586" s="6">
        <v>58903</v>
      </c>
      <c r="BW586" s="6">
        <f t="shared" si="200"/>
        <v>283</v>
      </c>
      <c r="BX586" s="35">
        <f t="shared" si="201"/>
        <v>1825</v>
      </c>
      <c r="BY586" s="32">
        <f t="shared" si="202"/>
        <v>3.1973790251935919E-2</v>
      </c>
    </row>
    <row r="587" spans="37:77">
      <c r="AK587" s="31">
        <v>23620</v>
      </c>
      <c r="AL587" s="6">
        <v>124731</v>
      </c>
      <c r="AM587" s="6">
        <f t="shared" si="189"/>
        <v>164</v>
      </c>
      <c r="AN587" s="6">
        <f t="shared" si="190"/>
        <v>2064</v>
      </c>
      <c r="AO587" s="32">
        <f t="shared" si="186"/>
        <v>1.6826041233583666E-2</v>
      </c>
      <c r="AP587" s="32"/>
      <c r="AQ587" s="31">
        <v>23620</v>
      </c>
      <c r="AR587" s="6">
        <v>73118</v>
      </c>
      <c r="AS587" s="6">
        <f t="shared" si="191"/>
        <v>111</v>
      </c>
      <c r="AT587" s="6">
        <f t="shared" si="192"/>
        <v>1332</v>
      </c>
      <c r="AU587" s="32">
        <f t="shared" si="187"/>
        <v>1.8555150029253564E-2</v>
      </c>
      <c r="AV587" s="32"/>
      <c r="AW587" s="31">
        <v>23620</v>
      </c>
      <c r="AX587" s="6">
        <v>58.6</v>
      </c>
      <c r="AY587" s="46">
        <f t="shared" si="188"/>
        <v>0.58620551426670198</v>
      </c>
      <c r="AZ587" s="34"/>
      <c r="BA587" s="31">
        <v>23620</v>
      </c>
      <c r="BB587" s="35">
        <v>69463</v>
      </c>
      <c r="BC587" s="15">
        <f t="shared" si="193"/>
        <v>64</v>
      </c>
      <c r="BD587" s="36">
        <f t="shared" si="194"/>
        <v>1555</v>
      </c>
      <c r="BE587" s="32">
        <f t="shared" si="195"/>
        <v>2.289862755492722E-2</v>
      </c>
      <c r="BF587" s="72">
        <f t="shared" si="196"/>
        <v>1.846759116367791E-2</v>
      </c>
      <c r="BG587" s="32"/>
      <c r="BH587" s="31">
        <v>23620</v>
      </c>
      <c r="BI587" s="35">
        <v>3655</v>
      </c>
      <c r="BJ587" s="35">
        <f t="shared" si="197"/>
        <v>47</v>
      </c>
      <c r="BK587" s="35">
        <f t="shared" si="198"/>
        <v>-223</v>
      </c>
      <c r="BL587" s="32">
        <f t="shared" si="199"/>
        <v>-5.7503867973182077E-2</v>
      </c>
      <c r="BM587" s="32"/>
      <c r="BN587" s="31">
        <v>23620</v>
      </c>
      <c r="BO587" s="38">
        <v>5</v>
      </c>
      <c r="BP587" s="38"/>
      <c r="BU587" s="31">
        <v>23620</v>
      </c>
      <c r="BV587" s="6">
        <v>58620</v>
      </c>
      <c r="BW587" s="6">
        <f t="shared" si="200"/>
        <v>208</v>
      </c>
      <c r="BX587" s="35">
        <f t="shared" si="201"/>
        <v>1710</v>
      </c>
      <c r="BY587" s="32">
        <f t="shared" si="202"/>
        <v>3.0047443331576273E-2</v>
      </c>
    </row>
    <row r="588" spans="37:77">
      <c r="AK588" s="31">
        <v>23589</v>
      </c>
      <c r="AL588" s="6">
        <v>124567</v>
      </c>
      <c r="AM588" s="6">
        <f t="shared" si="189"/>
        <v>181</v>
      </c>
      <c r="AN588" s="6">
        <f t="shared" si="190"/>
        <v>2046</v>
      </c>
      <c r="AO588" s="32">
        <f t="shared" si="186"/>
        <v>1.6699178100080703E-2</v>
      </c>
      <c r="AP588" s="32"/>
      <c r="AQ588" s="31">
        <v>23589</v>
      </c>
      <c r="AR588" s="6">
        <v>73007</v>
      </c>
      <c r="AS588" s="6">
        <f t="shared" si="191"/>
        <v>-25</v>
      </c>
      <c r="AT588" s="6">
        <f t="shared" si="192"/>
        <v>1051</v>
      </c>
      <c r="AU588" s="32">
        <f t="shared" si="187"/>
        <v>1.4606148201678826E-2</v>
      </c>
      <c r="AV588" s="32"/>
      <c r="AW588" s="31">
        <v>23589</v>
      </c>
      <c r="AX588" s="6">
        <v>58.6</v>
      </c>
      <c r="AY588" s="46">
        <f t="shared" si="188"/>
        <v>0.58608620260582656</v>
      </c>
      <c r="AZ588" s="34"/>
      <c r="BA588" s="31">
        <v>23589</v>
      </c>
      <c r="BB588" s="35">
        <v>69399</v>
      </c>
      <c r="BC588" s="15">
        <f t="shared" si="193"/>
        <v>181</v>
      </c>
      <c r="BD588" s="36">
        <f t="shared" si="194"/>
        <v>1494</v>
      </c>
      <c r="BE588" s="32">
        <f t="shared" si="195"/>
        <v>2.2001325381047154E-2</v>
      </c>
      <c r="BF588" s="72">
        <f t="shared" si="196"/>
        <v>2.1695125936766924E-2</v>
      </c>
      <c r="BG588" s="32"/>
      <c r="BH588" s="31">
        <v>23589</v>
      </c>
      <c r="BI588" s="35">
        <v>3608</v>
      </c>
      <c r="BJ588" s="35">
        <f t="shared" si="197"/>
        <v>-206</v>
      </c>
      <c r="BK588" s="35">
        <f t="shared" si="198"/>
        <v>-443</v>
      </c>
      <c r="BL588" s="32">
        <f t="shared" si="199"/>
        <v>-0.10935571463836091</v>
      </c>
      <c r="BM588" s="32"/>
      <c r="BN588" s="31">
        <v>23589</v>
      </c>
      <c r="BO588" s="38">
        <v>4.9000000000000004</v>
      </c>
      <c r="BP588" s="38"/>
      <c r="BU588" s="31">
        <v>23589</v>
      </c>
      <c r="BV588" s="6">
        <v>58412</v>
      </c>
      <c r="BW588" s="6">
        <f t="shared" si="200"/>
        <v>191</v>
      </c>
      <c r="BX588" s="35">
        <f t="shared" si="201"/>
        <v>1617</v>
      </c>
      <c r="BY588" s="32">
        <f t="shared" si="202"/>
        <v>2.8470816092965867E-2</v>
      </c>
    </row>
    <row r="589" spans="37:77">
      <c r="AK589" s="31">
        <v>23558</v>
      </c>
      <c r="AL589" s="6">
        <v>124386</v>
      </c>
      <c r="AM589" s="6">
        <f t="shared" si="189"/>
        <v>182</v>
      </c>
      <c r="AN589" s="6">
        <f t="shared" si="190"/>
        <v>2034</v>
      </c>
      <c r="AO589" s="32">
        <f t="shared" si="186"/>
        <v>1.6624166339741064E-2</v>
      </c>
      <c r="AP589" s="32"/>
      <c r="AQ589" s="31">
        <v>23558</v>
      </c>
      <c r="AR589" s="6">
        <v>73032</v>
      </c>
      <c r="AS589" s="6">
        <f t="shared" si="191"/>
        <v>-363</v>
      </c>
      <c r="AT589" s="6">
        <f t="shared" si="192"/>
        <v>1406</v>
      </c>
      <c r="AU589" s="32">
        <f t="shared" si="187"/>
        <v>1.9629743389272036E-2</v>
      </c>
      <c r="AV589" s="32"/>
      <c r="AW589" s="31">
        <v>23558</v>
      </c>
      <c r="AX589" s="6">
        <v>58.7</v>
      </c>
      <c r="AY589" s="46">
        <f t="shared" si="188"/>
        <v>0.58714003183638031</v>
      </c>
      <c r="AZ589" s="34"/>
      <c r="BA589" s="31">
        <v>23558</v>
      </c>
      <c r="BB589" s="35">
        <v>69218</v>
      </c>
      <c r="BC589" s="15">
        <f t="shared" si="193"/>
        <v>-413</v>
      </c>
      <c r="BD589" s="36">
        <f t="shared" si="194"/>
        <v>1569</v>
      </c>
      <c r="BE589" s="32">
        <f t="shared" si="195"/>
        <v>2.3193247498115355E-2</v>
      </c>
      <c r="BF589" s="72">
        <f t="shared" si="196"/>
        <v>1.8938756642412957E-2</v>
      </c>
      <c r="BG589" s="32"/>
      <c r="BH589" s="31">
        <v>23558</v>
      </c>
      <c r="BI589" s="35">
        <v>3814</v>
      </c>
      <c r="BJ589" s="35">
        <f t="shared" si="197"/>
        <v>50</v>
      </c>
      <c r="BK589" s="35">
        <f t="shared" si="198"/>
        <v>-163</v>
      </c>
      <c r="BL589" s="32">
        <f t="shared" si="199"/>
        <v>-4.0985667588634644E-2</v>
      </c>
      <c r="BM589" s="32"/>
      <c r="BN589" s="31">
        <v>23558</v>
      </c>
      <c r="BO589" s="38">
        <v>5.2</v>
      </c>
      <c r="BP589" s="38"/>
      <c r="BU589" s="31">
        <v>23558</v>
      </c>
      <c r="BV589" s="6">
        <v>58221</v>
      </c>
      <c r="BW589" s="6">
        <f t="shared" si="200"/>
        <v>132</v>
      </c>
      <c r="BX589" s="35">
        <f t="shared" si="201"/>
        <v>1563</v>
      </c>
      <c r="BY589" s="32">
        <f t="shared" si="202"/>
        <v>2.7586572063962755E-2</v>
      </c>
    </row>
    <row r="590" spans="37:77">
      <c r="AK590" s="31">
        <v>23528</v>
      </c>
      <c r="AL590" s="6">
        <v>124204</v>
      </c>
      <c r="AM590" s="6">
        <f t="shared" si="189"/>
        <v>185</v>
      </c>
      <c r="AN590" s="6">
        <f t="shared" si="190"/>
        <v>2042</v>
      </c>
      <c r="AO590" s="32">
        <f t="shared" si="186"/>
        <v>1.6715508914392441E-2</v>
      </c>
      <c r="AP590" s="32"/>
      <c r="AQ590" s="31">
        <v>23528</v>
      </c>
      <c r="AR590" s="6">
        <v>73395</v>
      </c>
      <c r="AS590" s="6">
        <f t="shared" si="191"/>
        <v>121</v>
      </c>
      <c r="AT590" s="6">
        <f t="shared" si="192"/>
        <v>1563</v>
      </c>
      <c r="AU590" s="32">
        <f t="shared" si="187"/>
        <v>2.1759104577347088E-2</v>
      </c>
      <c r="AV590" s="32"/>
      <c r="AW590" s="31">
        <v>23528</v>
      </c>
      <c r="AX590" s="6">
        <v>59.1</v>
      </c>
      <c r="AY590" s="46">
        <f t="shared" si="188"/>
        <v>0.590922997649029</v>
      </c>
      <c r="AZ590" s="34"/>
      <c r="BA590" s="31">
        <v>23528</v>
      </c>
      <c r="BB590" s="35">
        <v>69631</v>
      </c>
      <c r="BC590" s="15">
        <f t="shared" si="193"/>
        <v>275</v>
      </c>
      <c r="BD590" s="36">
        <f t="shared" si="194"/>
        <v>2016</v>
      </c>
      <c r="BE590" s="32">
        <f t="shared" si="195"/>
        <v>2.9815869259779637E-2</v>
      </c>
      <c r="BF590" s="72">
        <f t="shared" si="196"/>
        <v>2.1858210541598089E-2</v>
      </c>
      <c r="BG590" s="32"/>
      <c r="BH590" s="31">
        <v>23528</v>
      </c>
      <c r="BI590" s="35">
        <v>3764</v>
      </c>
      <c r="BJ590" s="35">
        <f t="shared" si="197"/>
        <v>-154</v>
      </c>
      <c r="BK590" s="35">
        <f t="shared" si="198"/>
        <v>-453</v>
      </c>
      <c r="BL590" s="32">
        <f t="shared" si="199"/>
        <v>-0.10742233815508651</v>
      </c>
      <c r="BM590" s="32"/>
      <c r="BN590" s="31">
        <v>23528</v>
      </c>
      <c r="BO590" s="38">
        <v>5.0999999999999996</v>
      </c>
      <c r="BP590" s="38"/>
      <c r="BU590" s="31">
        <v>23528</v>
      </c>
      <c r="BV590" s="6">
        <v>58089</v>
      </c>
      <c r="BW590" s="6">
        <f t="shared" si="200"/>
        <v>166</v>
      </c>
      <c r="BX590" s="35">
        <f t="shared" si="201"/>
        <v>1473</v>
      </c>
      <c r="BY590" s="32">
        <f t="shared" si="202"/>
        <v>2.6017380245866972E-2</v>
      </c>
    </row>
    <row r="591" spans="37:77">
      <c r="AK591" s="31">
        <v>23497</v>
      </c>
      <c r="AL591" s="6">
        <v>124019</v>
      </c>
      <c r="AM591" s="6">
        <f t="shared" si="189"/>
        <v>162</v>
      </c>
      <c r="AN591" s="6">
        <f t="shared" si="190"/>
        <v>2033</v>
      </c>
      <c r="AO591" s="32">
        <f t="shared" si="186"/>
        <v>1.666584690046391E-2</v>
      </c>
      <c r="AP591" s="32"/>
      <c r="AQ591" s="31">
        <v>23497</v>
      </c>
      <c r="AR591" s="6">
        <v>73274</v>
      </c>
      <c r="AS591" s="6">
        <f t="shared" si="191"/>
        <v>561</v>
      </c>
      <c r="AT591" s="6">
        <f t="shared" si="192"/>
        <v>1577</v>
      </c>
      <c r="AU591" s="32">
        <f t="shared" si="187"/>
        <v>2.1995341506618082E-2</v>
      </c>
      <c r="AV591" s="32"/>
      <c r="AW591" s="31">
        <v>23497</v>
      </c>
      <c r="AX591" s="6">
        <v>59.1</v>
      </c>
      <c r="AY591" s="46">
        <f t="shared" si="188"/>
        <v>0.59082882461558306</v>
      </c>
      <c r="AZ591" s="34"/>
      <c r="BA591" s="31">
        <v>23497</v>
      </c>
      <c r="BB591" s="35">
        <v>69356</v>
      </c>
      <c r="BC591" s="15">
        <f t="shared" si="193"/>
        <v>593</v>
      </c>
      <c r="BD591" s="36">
        <f t="shared" si="194"/>
        <v>1714</v>
      </c>
      <c r="BE591" s="32">
        <f t="shared" si="195"/>
        <v>2.5339286242275438E-2</v>
      </c>
      <c r="BF591" s="72">
        <f t="shared" si="196"/>
        <v>2.223693053149145E-2</v>
      </c>
      <c r="BG591" s="32"/>
      <c r="BH591" s="31">
        <v>23497</v>
      </c>
      <c r="BI591" s="35">
        <v>3918</v>
      </c>
      <c r="BJ591" s="35">
        <f t="shared" si="197"/>
        <v>-32</v>
      </c>
      <c r="BK591" s="35">
        <f t="shared" si="198"/>
        <v>-137</v>
      </c>
      <c r="BL591" s="32">
        <f t="shared" si="199"/>
        <v>-3.3785450061652234E-2</v>
      </c>
      <c r="BM591" s="32"/>
      <c r="BN591" s="31">
        <v>23497</v>
      </c>
      <c r="BO591" s="38">
        <v>5.3</v>
      </c>
      <c r="BP591" s="38"/>
      <c r="BU591" s="31">
        <v>23497</v>
      </c>
      <c r="BV591" s="6">
        <v>57923</v>
      </c>
      <c r="BW591" s="6">
        <f t="shared" si="200"/>
        <v>25</v>
      </c>
      <c r="BX591" s="35">
        <f t="shared" si="201"/>
        <v>1343</v>
      </c>
      <c r="BY591" s="32">
        <f t="shared" si="202"/>
        <v>2.3736302580417146E-2</v>
      </c>
    </row>
    <row r="592" spans="37:77">
      <c r="AK592" s="31">
        <v>23467</v>
      </c>
      <c r="AL592" s="6">
        <v>123857</v>
      </c>
      <c r="AM592" s="6">
        <f t="shared" si="189"/>
        <v>150</v>
      </c>
      <c r="AN592" s="6">
        <f t="shared" si="190"/>
        <v>2033</v>
      </c>
      <c r="AO592" s="32">
        <f t="shared" si="186"/>
        <v>1.6688008930916709E-2</v>
      </c>
      <c r="AP592" s="32"/>
      <c r="AQ592" s="31">
        <v>23467</v>
      </c>
      <c r="AR592" s="6">
        <v>72713</v>
      </c>
      <c r="AS592" s="6">
        <f t="shared" si="191"/>
        <v>30</v>
      </c>
      <c r="AT592" s="6">
        <f t="shared" si="192"/>
        <v>1290</v>
      </c>
      <c r="AU592" s="32">
        <f t="shared" si="187"/>
        <v>1.8061408789885602E-2</v>
      </c>
      <c r="AV592" s="32"/>
      <c r="AW592" s="31">
        <v>23467</v>
      </c>
      <c r="AX592" s="6">
        <v>58.7</v>
      </c>
      <c r="AY592" s="46">
        <f t="shared" si="188"/>
        <v>0.58707218808787553</v>
      </c>
      <c r="AZ592" s="34"/>
      <c r="BA592" s="31">
        <v>23467</v>
      </c>
      <c r="BB592" s="35">
        <v>68763</v>
      </c>
      <c r="BC592" s="15">
        <f t="shared" si="193"/>
        <v>12</v>
      </c>
      <c r="BD592" s="36">
        <f t="shared" si="194"/>
        <v>1412</v>
      </c>
      <c r="BE592" s="32">
        <f t="shared" si="195"/>
        <v>2.0964796365310123E-2</v>
      </c>
      <c r="BF592" s="72">
        <f t="shared" si="196"/>
        <v>1.6934205139778391E-2</v>
      </c>
      <c r="BG592" s="32"/>
      <c r="BH592" s="31">
        <v>23467</v>
      </c>
      <c r="BI592" s="35">
        <v>3950</v>
      </c>
      <c r="BJ592" s="35">
        <f t="shared" si="197"/>
        <v>18</v>
      </c>
      <c r="BK592" s="35">
        <f t="shared" si="198"/>
        <v>-122</v>
      </c>
      <c r="BL592" s="32">
        <f t="shared" si="199"/>
        <v>-2.9960707269155229E-2</v>
      </c>
      <c r="BM592" s="32"/>
      <c r="BN592" s="31">
        <v>23467</v>
      </c>
      <c r="BO592" s="38">
        <v>5.4</v>
      </c>
      <c r="BP592" s="38"/>
      <c r="BU592" s="31">
        <v>23467</v>
      </c>
      <c r="BV592" s="6">
        <v>57898</v>
      </c>
      <c r="BW592" s="6">
        <f t="shared" si="200"/>
        <v>146</v>
      </c>
      <c r="BX592" s="35">
        <f t="shared" si="201"/>
        <v>1576</v>
      </c>
      <c r="BY592" s="32">
        <f t="shared" si="202"/>
        <v>2.7981960867866862E-2</v>
      </c>
    </row>
    <row r="593" spans="37:77">
      <c r="AK593" s="31">
        <v>23436</v>
      </c>
      <c r="AL593" s="6">
        <v>123707</v>
      </c>
      <c r="AM593" s="6">
        <f t="shared" si="189"/>
        <v>147</v>
      </c>
      <c r="AN593" s="6">
        <f t="shared" si="190"/>
        <v>2074</v>
      </c>
      <c r="AO593" s="32">
        <f t="shared" si="186"/>
        <v>1.7051293645638843E-2</v>
      </c>
      <c r="AP593" s="32"/>
      <c r="AQ593" s="31">
        <v>23436</v>
      </c>
      <c r="AR593" s="6">
        <v>72683</v>
      </c>
      <c r="AS593" s="6">
        <f t="shared" si="191"/>
        <v>327</v>
      </c>
      <c r="AT593" s="6">
        <f t="shared" si="192"/>
        <v>1421</v>
      </c>
      <c r="AU593" s="32">
        <f t="shared" si="187"/>
        <v>1.9940501248912446E-2</v>
      </c>
      <c r="AV593" s="32"/>
      <c r="AW593" s="31">
        <v>23436</v>
      </c>
      <c r="AX593" s="6">
        <v>58.8</v>
      </c>
      <c r="AY593" s="46">
        <f t="shared" si="188"/>
        <v>0.58754152958199612</v>
      </c>
      <c r="AZ593" s="34"/>
      <c r="BA593" s="31">
        <v>23436</v>
      </c>
      <c r="BB593" s="35">
        <v>68751</v>
      </c>
      <c r="BC593" s="15">
        <f t="shared" si="193"/>
        <v>424</v>
      </c>
      <c r="BD593" s="36">
        <f t="shared" si="194"/>
        <v>1727</v>
      </c>
      <c r="BE593" s="32">
        <f t="shared" si="195"/>
        <v>2.576688947242789E-2</v>
      </c>
      <c r="BF593" s="72">
        <f t="shared" si="196"/>
        <v>1.6535493189729245E-2</v>
      </c>
      <c r="BG593" s="32"/>
      <c r="BH593" s="31">
        <v>23436</v>
      </c>
      <c r="BI593" s="35">
        <v>3932</v>
      </c>
      <c r="BJ593" s="35">
        <f t="shared" si="197"/>
        <v>-97</v>
      </c>
      <c r="BK593" s="35">
        <f t="shared" si="198"/>
        <v>-306</v>
      </c>
      <c r="BL593" s="32">
        <f t="shared" si="199"/>
        <v>-7.2203869749882021E-2</v>
      </c>
      <c r="BM593" s="32"/>
      <c r="BN593" s="31">
        <v>23436</v>
      </c>
      <c r="BO593" s="38">
        <v>5.4</v>
      </c>
      <c r="BP593" s="38"/>
      <c r="BU593" s="31">
        <v>23436</v>
      </c>
      <c r="BV593" s="6">
        <v>57752</v>
      </c>
      <c r="BW593" s="6">
        <f t="shared" si="200"/>
        <v>265</v>
      </c>
      <c r="BX593" s="35">
        <f t="shared" si="201"/>
        <v>1521</v>
      </c>
      <c r="BY593" s="32">
        <f t="shared" si="202"/>
        <v>2.7049136597250723E-2</v>
      </c>
    </row>
    <row r="594" spans="37:77">
      <c r="AK594" s="31">
        <v>23407</v>
      </c>
      <c r="AL594" s="6">
        <v>123560</v>
      </c>
      <c r="AM594" s="6">
        <f t="shared" si="189"/>
        <v>200</v>
      </c>
      <c r="AN594" s="6">
        <f t="shared" si="190"/>
        <v>2097</v>
      </c>
      <c r="AO594" s="32">
        <f t="shared" si="186"/>
        <v>1.7264516766422711E-2</v>
      </c>
      <c r="AP594" s="32"/>
      <c r="AQ594" s="31">
        <v>23407</v>
      </c>
      <c r="AR594" s="6">
        <v>72356</v>
      </c>
      <c r="AS594" s="6">
        <f t="shared" si="191"/>
        <v>168</v>
      </c>
      <c r="AT594" s="6">
        <f t="shared" si="192"/>
        <v>1210</v>
      </c>
      <c r="AU594" s="32">
        <f t="shared" si="187"/>
        <v>1.7007280802856073E-2</v>
      </c>
      <c r="AV594" s="32"/>
      <c r="AW594" s="31">
        <v>23407</v>
      </c>
      <c r="AX594" s="6">
        <v>58.6</v>
      </c>
      <c r="AY594" s="46">
        <f t="shared" si="188"/>
        <v>0.58559404337973453</v>
      </c>
      <c r="AZ594" s="34"/>
      <c r="BA594" s="31">
        <v>23407</v>
      </c>
      <c r="BB594" s="35">
        <v>68327</v>
      </c>
      <c r="BC594" s="15">
        <f t="shared" si="193"/>
        <v>114</v>
      </c>
      <c r="BD594" s="36">
        <f t="shared" si="194"/>
        <v>1255</v>
      </c>
      <c r="BE594" s="32">
        <f t="shared" si="195"/>
        <v>1.8711235687022931E-2</v>
      </c>
      <c r="BF594" s="72">
        <f t="shared" si="196"/>
        <v>1.6646717256593058E-2</v>
      </c>
      <c r="BG594" s="32"/>
      <c r="BH594" s="31">
        <v>23407</v>
      </c>
      <c r="BI594" s="35">
        <v>4029</v>
      </c>
      <c r="BJ594" s="35">
        <f t="shared" si="197"/>
        <v>54</v>
      </c>
      <c r="BK594" s="35">
        <f t="shared" si="198"/>
        <v>-45</v>
      </c>
      <c r="BL594" s="32">
        <f t="shared" si="199"/>
        <v>-1.1045655375552244E-2</v>
      </c>
      <c r="BM594" s="32"/>
      <c r="BN594" s="31">
        <v>23407</v>
      </c>
      <c r="BO594" s="38">
        <v>5.6</v>
      </c>
      <c r="BP594" s="38"/>
      <c r="BU594" s="31">
        <v>23407</v>
      </c>
      <c r="BV594" s="6">
        <v>57487</v>
      </c>
      <c r="BW594" s="6">
        <f t="shared" si="200"/>
        <v>127</v>
      </c>
      <c r="BX594" s="35">
        <f t="shared" si="201"/>
        <v>1371</v>
      </c>
      <c r="BY594" s="32">
        <f t="shared" si="202"/>
        <v>2.4431534678166722E-2</v>
      </c>
    </row>
    <row r="595" spans="37:77">
      <c r="AK595" s="31">
        <v>23376</v>
      </c>
      <c r="AL595" s="6">
        <v>123360</v>
      </c>
      <c r="AM595" s="6">
        <f t="shared" si="189"/>
        <v>168</v>
      </c>
      <c r="AN595" s="6">
        <f t="shared" si="190"/>
        <v>2124</v>
      </c>
      <c r="AO595" s="32">
        <f t="shared" si="186"/>
        <v>1.7519548648916139E-2</v>
      </c>
      <c r="AP595" s="32"/>
      <c r="AQ595" s="31">
        <v>23376</v>
      </c>
      <c r="AR595" s="6">
        <v>72188</v>
      </c>
      <c r="AS595" s="6">
        <f t="shared" si="191"/>
        <v>-230</v>
      </c>
      <c r="AT595" s="6">
        <f t="shared" si="192"/>
        <v>1334</v>
      </c>
      <c r="AU595" s="32">
        <f t="shared" si="187"/>
        <v>1.8827447991644819E-2</v>
      </c>
      <c r="AV595" s="32"/>
      <c r="AW595" s="31">
        <v>23376</v>
      </c>
      <c r="AX595" s="6">
        <v>58.5</v>
      </c>
      <c r="AY595" s="46">
        <f t="shared" si="188"/>
        <v>0.58518158236057072</v>
      </c>
      <c r="AZ595" s="34"/>
      <c r="BA595" s="31">
        <v>23376</v>
      </c>
      <c r="BB595" s="35">
        <v>68213</v>
      </c>
      <c r="BC595" s="15">
        <f t="shared" si="193"/>
        <v>-54</v>
      </c>
      <c r="BD595" s="36">
        <f t="shared" si="194"/>
        <v>1266</v>
      </c>
      <c r="BE595" s="32">
        <f t="shared" si="195"/>
        <v>1.8910481425605363E-2</v>
      </c>
      <c r="BF595" s="72">
        <f t="shared" si="196"/>
        <v>1.7399095037537116E-2</v>
      </c>
      <c r="BG595" s="32"/>
      <c r="BH595" s="31">
        <v>23376</v>
      </c>
      <c r="BI595" s="35">
        <v>3975</v>
      </c>
      <c r="BJ595" s="35">
        <f t="shared" si="197"/>
        <v>-176</v>
      </c>
      <c r="BK595" s="35">
        <f t="shared" si="198"/>
        <v>68</v>
      </c>
      <c r="BL595" s="32">
        <f t="shared" si="199"/>
        <v>1.7404658305605336E-2</v>
      </c>
      <c r="BM595" s="32"/>
      <c r="BN595" s="31">
        <v>23376</v>
      </c>
      <c r="BO595" s="38">
        <v>5.5</v>
      </c>
      <c r="BP595" s="38"/>
      <c r="BU595" s="31">
        <v>23376</v>
      </c>
      <c r="BV595" s="6">
        <v>57360</v>
      </c>
      <c r="BW595" s="6">
        <f t="shared" si="200"/>
        <v>105</v>
      </c>
      <c r="BX595" s="35">
        <f t="shared" si="201"/>
        <v>1333</v>
      </c>
      <c r="BY595" s="32">
        <f t="shared" si="202"/>
        <v>2.3792100237385538E-2</v>
      </c>
    </row>
    <row r="596" spans="37:77">
      <c r="AK596" s="31">
        <v>23345</v>
      </c>
      <c r="AL596" s="6">
        <v>123192</v>
      </c>
      <c r="AM596" s="6">
        <f t="shared" si="189"/>
        <v>178</v>
      </c>
      <c r="AN596" s="6">
        <f t="shared" si="190"/>
        <v>2147</v>
      </c>
      <c r="AO596" s="32">
        <f t="shared" si="186"/>
        <v>1.7737205171630466E-2</v>
      </c>
      <c r="AP596" s="32"/>
      <c r="AQ596" s="31">
        <v>23345</v>
      </c>
      <c r="AR596" s="6">
        <v>72418</v>
      </c>
      <c r="AS596" s="6">
        <f t="shared" si="191"/>
        <v>137</v>
      </c>
      <c r="AT596" s="6">
        <f t="shared" si="192"/>
        <v>1547</v>
      </c>
      <c r="AU596" s="32">
        <f t="shared" si="187"/>
        <v>2.1828392431318955E-2</v>
      </c>
      <c r="AV596" s="32"/>
      <c r="AW596" s="31">
        <v>23345</v>
      </c>
      <c r="AX596" s="6">
        <v>58.8</v>
      </c>
      <c r="AY596" s="46">
        <f t="shared" si="188"/>
        <v>0.58784661341645561</v>
      </c>
      <c r="AZ596" s="34"/>
      <c r="BA596" s="31">
        <v>23345</v>
      </c>
      <c r="BB596" s="35">
        <v>68267</v>
      </c>
      <c r="BC596" s="15">
        <f t="shared" si="193"/>
        <v>-27</v>
      </c>
      <c r="BD596" s="36">
        <f t="shared" si="194"/>
        <v>1420</v>
      </c>
      <c r="BE596" s="32">
        <f t="shared" si="195"/>
        <v>2.1242538932188415E-2</v>
      </c>
      <c r="BF596" s="72">
        <f t="shared" si="196"/>
        <v>1.6417186598098876E-2</v>
      </c>
      <c r="BG596" s="32"/>
      <c r="BH596" s="31">
        <v>23345</v>
      </c>
      <c r="BI596" s="35">
        <v>4151</v>
      </c>
      <c r="BJ596" s="35">
        <f t="shared" si="197"/>
        <v>164</v>
      </c>
      <c r="BK596" s="35">
        <f t="shared" si="198"/>
        <v>127</v>
      </c>
      <c r="BL596" s="32">
        <f t="shared" si="199"/>
        <v>3.1560636182902613E-2</v>
      </c>
      <c r="BM596" s="32"/>
      <c r="BN596" s="31">
        <v>23345</v>
      </c>
      <c r="BO596" s="38">
        <v>5.7</v>
      </c>
      <c r="BP596" s="38"/>
      <c r="BU596" s="31">
        <v>23345</v>
      </c>
      <c r="BV596" s="6">
        <v>57255</v>
      </c>
      <c r="BW596" s="6">
        <f t="shared" si="200"/>
        <v>-29</v>
      </c>
      <c r="BX596" s="35">
        <f t="shared" si="201"/>
        <v>1200</v>
      </c>
      <c r="BY596" s="32">
        <f t="shared" si="202"/>
        <v>2.1407546160021385E-2</v>
      </c>
    </row>
    <row r="597" spans="37:77">
      <c r="AK597" s="31">
        <v>23315</v>
      </c>
      <c r="AL597" s="6">
        <v>123014</v>
      </c>
      <c r="AM597" s="6">
        <f t="shared" si="189"/>
        <v>193</v>
      </c>
      <c r="AN597" s="6">
        <f t="shared" si="190"/>
        <v>2158</v>
      </c>
      <c r="AO597" s="32">
        <f t="shared" si="186"/>
        <v>1.785596081286811E-2</v>
      </c>
      <c r="AP597" s="32"/>
      <c r="AQ597" s="31">
        <v>23315</v>
      </c>
      <c r="AR597" s="6">
        <v>72281</v>
      </c>
      <c r="AS597" s="6">
        <f t="shared" si="191"/>
        <v>150</v>
      </c>
      <c r="AT597" s="6">
        <f t="shared" si="192"/>
        <v>1364</v>
      </c>
      <c r="AU597" s="32">
        <f t="shared" si="187"/>
        <v>1.9233752132775006E-2</v>
      </c>
      <c r="AV597" s="32"/>
      <c r="AW597" s="31">
        <v>23315</v>
      </c>
      <c r="AX597" s="6">
        <v>58.8</v>
      </c>
      <c r="AY597" s="46">
        <f t="shared" si="188"/>
        <v>0.5875835270782187</v>
      </c>
      <c r="AZ597" s="34"/>
      <c r="BA597" s="31">
        <v>23315</v>
      </c>
      <c r="BB597" s="35">
        <v>68294</v>
      </c>
      <c r="BC597" s="15">
        <f t="shared" si="193"/>
        <v>120</v>
      </c>
      <c r="BD597" s="36">
        <f t="shared" si="194"/>
        <v>1180</v>
      </c>
      <c r="BE597" s="32">
        <f t="shared" si="195"/>
        <v>1.758202461483438E-2</v>
      </c>
      <c r="BF597" s="72">
        <f t="shared" si="196"/>
        <v>1.7855166800052058E-2</v>
      </c>
      <c r="BG597" s="32"/>
      <c r="BH597" s="31">
        <v>23315</v>
      </c>
      <c r="BI597" s="35">
        <v>3987</v>
      </c>
      <c r="BJ597" s="35">
        <f t="shared" si="197"/>
        <v>30</v>
      </c>
      <c r="BK597" s="35">
        <f t="shared" si="198"/>
        <v>184</v>
      </c>
      <c r="BL597" s="32">
        <f t="shared" si="199"/>
        <v>4.8382855640283884E-2</v>
      </c>
      <c r="BM597" s="32"/>
      <c r="BN597" s="31">
        <v>23315</v>
      </c>
      <c r="BO597" s="38">
        <v>5.5</v>
      </c>
      <c r="BP597" s="38"/>
      <c r="BU597" s="31">
        <v>23315</v>
      </c>
      <c r="BV597" s="6">
        <v>57284</v>
      </c>
      <c r="BW597" s="6">
        <f t="shared" si="200"/>
        <v>206</v>
      </c>
      <c r="BX597" s="35">
        <f t="shared" si="201"/>
        <v>1243</v>
      </c>
      <c r="BY597" s="32">
        <f t="shared" si="202"/>
        <v>2.2180189504113157E-2</v>
      </c>
    </row>
    <row r="598" spans="37:77">
      <c r="AK598" s="31">
        <v>23284</v>
      </c>
      <c r="AL598" s="6">
        <v>122821</v>
      </c>
      <c r="AM598" s="6">
        <f t="shared" si="189"/>
        <v>154</v>
      </c>
      <c r="AN598" s="6">
        <f t="shared" si="190"/>
        <v>2168</v>
      </c>
      <c r="AO598" s="32">
        <f t="shared" si="186"/>
        <v>1.7968885978798754E-2</v>
      </c>
      <c r="AP598" s="32"/>
      <c r="AQ598" s="31">
        <v>23284</v>
      </c>
      <c r="AR598" s="6">
        <v>72131</v>
      </c>
      <c r="AS598" s="6">
        <f t="shared" si="191"/>
        <v>345</v>
      </c>
      <c r="AT598" s="6">
        <f t="shared" si="192"/>
        <v>978</v>
      </c>
      <c r="AU598" s="32">
        <f t="shared" si="187"/>
        <v>1.3745028319255725E-2</v>
      </c>
      <c r="AV598" s="32"/>
      <c r="AW598" s="31">
        <v>23284</v>
      </c>
      <c r="AX598" s="6">
        <v>58.7</v>
      </c>
      <c r="AY598" s="46">
        <f t="shared" si="188"/>
        <v>0.58728556191530767</v>
      </c>
      <c r="AZ598" s="34"/>
      <c r="BA598" s="31">
        <v>23284</v>
      </c>
      <c r="BB598" s="35">
        <v>68174</v>
      </c>
      <c r="BC598" s="15">
        <f t="shared" si="193"/>
        <v>266</v>
      </c>
      <c r="BD598" s="36">
        <f t="shared" si="194"/>
        <v>982</v>
      </c>
      <c r="BE598" s="32">
        <f t="shared" si="195"/>
        <v>1.4614835099416634E-2</v>
      </c>
      <c r="BF598" s="72">
        <f t="shared" si="196"/>
        <v>1.9902586985633963E-2</v>
      </c>
      <c r="BG598" s="32"/>
      <c r="BH598" s="31">
        <v>23284</v>
      </c>
      <c r="BI598" s="35">
        <v>3957</v>
      </c>
      <c r="BJ598" s="35">
        <f t="shared" si="197"/>
        <v>79</v>
      </c>
      <c r="BK598" s="35">
        <f t="shared" si="198"/>
        <v>-4</v>
      </c>
      <c r="BL598" s="32">
        <f t="shared" si="199"/>
        <v>-1.0098459984851926E-3</v>
      </c>
      <c r="BM598" s="32"/>
      <c r="BN598" s="31">
        <v>23284</v>
      </c>
      <c r="BO598" s="38">
        <v>5.5</v>
      </c>
      <c r="BP598" s="38"/>
      <c r="BU598" s="31">
        <v>23284</v>
      </c>
      <c r="BV598" s="6">
        <v>57078</v>
      </c>
      <c r="BW598" s="6">
        <f t="shared" si="200"/>
        <v>168</v>
      </c>
      <c r="BX598" s="35">
        <f t="shared" si="201"/>
        <v>1101</v>
      </c>
      <c r="BY598" s="32">
        <f t="shared" si="202"/>
        <v>1.9668792539793145E-2</v>
      </c>
    </row>
    <row r="599" spans="37:77">
      <c r="AK599" s="31">
        <v>23254</v>
      </c>
      <c r="AL599" s="6">
        <v>122667</v>
      </c>
      <c r="AM599" s="6">
        <f t="shared" si="189"/>
        <v>146</v>
      </c>
      <c r="AN599" s="6">
        <f t="shared" si="190"/>
        <v>2344</v>
      </c>
      <c r="AO599" s="32">
        <f t="shared" si="186"/>
        <v>1.9480897251564544E-2</v>
      </c>
      <c r="AP599" s="32"/>
      <c r="AQ599" s="31">
        <v>23254</v>
      </c>
      <c r="AR599" s="6">
        <v>71786</v>
      </c>
      <c r="AS599" s="6">
        <f t="shared" si="191"/>
        <v>-170</v>
      </c>
      <c r="AT599" s="6">
        <f t="shared" si="192"/>
        <v>805</v>
      </c>
      <c r="AU599" s="32">
        <f t="shared" si="187"/>
        <v>1.1341063101393267E-2</v>
      </c>
      <c r="AV599" s="32"/>
      <c r="AW599" s="31">
        <v>23254</v>
      </c>
      <c r="AX599" s="6">
        <v>58.5</v>
      </c>
      <c r="AY599" s="46">
        <f t="shared" si="188"/>
        <v>0.58521036627617862</v>
      </c>
      <c r="AZ599" s="34"/>
      <c r="BA599" s="31">
        <v>23254</v>
      </c>
      <c r="BB599" s="35">
        <v>67908</v>
      </c>
      <c r="BC599" s="15">
        <f t="shared" si="193"/>
        <v>3</v>
      </c>
      <c r="BD599" s="36">
        <f t="shared" si="194"/>
        <v>940</v>
      </c>
      <c r="BE599" s="32">
        <f t="shared" si="195"/>
        <v>1.40365547724286E-2</v>
      </c>
      <c r="BF599" s="72">
        <f t="shared" si="196"/>
        <v>1.5491824127391474E-2</v>
      </c>
      <c r="BG599" s="32"/>
      <c r="BH599" s="31">
        <v>23254</v>
      </c>
      <c r="BI599" s="35">
        <v>3878</v>
      </c>
      <c r="BJ599" s="35">
        <f t="shared" si="197"/>
        <v>-173</v>
      </c>
      <c r="BK599" s="35">
        <f t="shared" si="198"/>
        <v>-135</v>
      </c>
      <c r="BL599" s="32">
        <f t="shared" si="199"/>
        <v>-3.3640667829553994E-2</v>
      </c>
      <c r="BM599" s="32"/>
      <c r="BN599" s="31">
        <v>23254</v>
      </c>
      <c r="BO599" s="38">
        <v>5.4</v>
      </c>
      <c r="BP599" s="38"/>
      <c r="BU599" s="31">
        <v>23254</v>
      </c>
      <c r="BV599" s="6">
        <v>56910</v>
      </c>
      <c r="BW599" s="6">
        <f t="shared" si="200"/>
        <v>115</v>
      </c>
      <c r="BX599" s="35">
        <f t="shared" si="201"/>
        <v>1072</v>
      </c>
      <c r="BY599" s="32">
        <f t="shared" si="202"/>
        <v>1.9198395357999942E-2</v>
      </c>
    </row>
    <row r="600" spans="37:77">
      <c r="AK600" s="31">
        <v>23223</v>
      </c>
      <c r="AL600" s="6">
        <v>122521</v>
      </c>
      <c r="AM600" s="6">
        <f t="shared" si="189"/>
        <v>169</v>
      </c>
      <c r="AN600" s="6">
        <f t="shared" si="190"/>
        <v>2393</v>
      </c>
      <c r="AO600" s="32">
        <f t="shared" si="186"/>
        <v>1.9920418220564784E-2</v>
      </c>
      <c r="AP600" s="32"/>
      <c r="AQ600" s="31">
        <v>23223</v>
      </c>
      <c r="AR600" s="6">
        <v>71956</v>
      </c>
      <c r="AS600" s="6">
        <f t="shared" si="191"/>
        <v>330</v>
      </c>
      <c r="AT600" s="6">
        <f t="shared" si="192"/>
        <v>1654</v>
      </c>
      <c r="AU600" s="32">
        <f t="shared" si="187"/>
        <v>2.3527068931182615E-2</v>
      </c>
      <c r="AV600" s="32"/>
      <c r="AW600" s="31">
        <v>23223</v>
      </c>
      <c r="AX600" s="6">
        <v>58.7</v>
      </c>
      <c r="AY600" s="46">
        <f t="shared" si="188"/>
        <v>0.58729523918348692</v>
      </c>
      <c r="AZ600" s="34"/>
      <c r="BA600" s="31">
        <v>23223</v>
      </c>
      <c r="BB600" s="35">
        <v>67905</v>
      </c>
      <c r="BC600" s="15">
        <f t="shared" si="193"/>
        <v>256</v>
      </c>
      <c r="BD600" s="36">
        <f t="shared" si="194"/>
        <v>1422</v>
      </c>
      <c r="BE600" s="32">
        <f t="shared" si="195"/>
        <v>2.1388926492486693E-2</v>
      </c>
      <c r="BF600" s="72">
        <f t="shared" si="196"/>
        <v>1.736285734452403E-2</v>
      </c>
      <c r="BG600" s="32"/>
      <c r="BH600" s="31">
        <v>23223</v>
      </c>
      <c r="BI600" s="35">
        <v>4051</v>
      </c>
      <c r="BJ600" s="35">
        <f t="shared" si="197"/>
        <v>74</v>
      </c>
      <c r="BK600" s="35">
        <f t="shared" si="198"/>
        <v>232</v>
      </c>
      <c r="BL600" s="32">
        <f t="shared" si="199"/>
        <v>6.0748887143231123E-2</v>
      </c>
      <c r="BM600" s="32"/>
      <c r="BN600" s="31">
        <v>23223</v>
      </c>
      <c r="BO600" s="38">
        <v>5.6</v>
      </c>
      <c r="BP600" s="38"/>
      <c r="BU600" s="31">
        <v>23223</v>
      </c>
      <c r="BV600" s="6">
        <v>56795</v>
      </c>
      <c r="BW600" s="6">
        <f t="shared" si="200"/>
        <v>137</v>
      </c>
      <c r="BX600" s="35">
        <f t="shared" si="201"/>
        <v>1049</v>
      </c>
      <c r="BY600" s="32">
        <f t="shared" si="202"/>
        <v>1.8817493631830162E-2</v>
      </c>
    </row>
    <row r="601" spans="37:77">
      <c r="AK601" s="31">
        <v>23192</v>
      </c>
      <c r="AL601" s="6">
        <v>122352</v>
      </c>
      <c r="AM601" s="6">
        <f t="shared" si="189"/>
        <v>190</v>
      </c>
      <c r="AN601" s="6">
        <f t="shared" si="190"/>
        <v>2409</v>
      </c>
      <c r="AO601" s="32">
        <f t="shared" si="186"/>
        <v>2.0084540156574349E-2</v>
      </c>
      <c r="AP601" s="32"/>
      <c r="AQ601" s="31">
        <v>23192</v>
      </c>
      <c r="AR601" s="6">
        <v>71626</v>
      </c>
      <c r="AS601" s="6">
        <f t="shared" si="191"/>
        <v>-206</v>
      </c>
      <c r="AT601" s="6">
        <f t="shared" si="192"/>
        <v>1112</v>
      </c>
      <c r="AU601" s="32">
        <f t="shared" si="187"/>
        <v>1.5769918030462016E-2</v>
      </c>
      <c r="AV601" s="32"/>
      <c r="AW601" s="31">
        <v>23192</v>
      </c>
      <c r="AX601" s="6">
        <v>58.5</v>
      </c>
      <c r="AY601" s="46">
        <f t="shared" si="188"/>
        <v>0.58540931084085257</v>
      </c>
      <c r="AZ601" s="34"/>
      <c r="BA601" s="31">
        <v>23192</v>
      </c>
      <c r="BB601" s="35">
        <v>67649</v>
      </c>
      <c r="BC601" s="15">
        <f t="shared" si="193"/>
        <v>34</v>
      </c>
      <c r="BD601" s="36">
        <f t="shared" si="194"/>
        <v>979</v>
      </c>
      <c r="BE601" s="32">
        <f t="shared" si="195"/>
        <v>1.468426578671056E-2</v>
      </c>
      <c r="BF601" s="72">
        <f t="shared" si="196"/>
        <v>1.2471464792193077E-2</v>
      </c>
      <c r="BG601" s="32"/>
      <c r="BH601" s="31">
        <v>23192</v>
      </c>
      <c r="BI601" s="35">
        <v>3977</v>
      </c>
      <c r="BJ601" s="35">
        <f t="shared" si="197"/>
        <v>-240</v>
      </c>
      <c r="BK601" s="35">
        <f t="shared" si="198"/>
        <v>133</v>
      </c>
      <c r="BL601" s="32">
        <f t="shared" si="199"/>
        <v>3.4599375650364195E-2</v>
      </c>
      <c r="BM601" s="32"/>
      <c r="BN601" s="31">
        <v>23192</v>
      </c>
      <c r="BO601" s="38">
        <v>5.6</v>
      </c>
      <c r="BP601" s="38"/>
      <c r="BU601" s="31">
        <v>23192</v>
      </c>
      <c r="BV601" s="6">
        <v>56658</v>
      </c>
      <c r="BW601" s="6">
        <f t="shared" si="200"/>
        <v>42</v>
      </c>
      <c r="BX601" s="35">
        <f t="shared" si="201"/>
        <v>1014</v>
      </c>
      <c r="BY601" s="32">
        <f t="shared" si="202"/>
        <v>1.8222989001509537E-2</v>
      </c>
    </row>
    <row r="602" spans="37:77">
      <c r="AK602" s="31">
        <v>23162</v>
      </c>
      <c r="AL602" s="6">
        <v>122162</v>
      </c>
      <c r="AM602" s="6">
        <f t="shared" si="189"/>
        <v>176</v>
      </c>
      <c r="AN602" s="6">
        <f t="shared" si="190"/>
        <v>2349</v>
      </c>
      <c r="AO602" s="32">
        <f t="shared" si="186"/>
        <v>1.9605551985176994E-2</v>
      </c>
      <c r="AP602" s="32"/>
      <c r="AQ602" s="31">
        <v>23162</v>
      </c>
      <c r="AR602" s="6">
        <v>71832</v>
      </c>
      <c r="AS602" s="6">
        <f t="shared" si="191"/>
        <v>135</v>
      </c>
      <c r="AT602" s="6">
        <f t="shared" si="192"/>
        <v>1281</v>
      </c>
      <c r="AU602" s="32">
        <f t="shared" si="187"/>
        <v>1.8157077858570458E-2</v>
      </c>
      <c r="AV602" s="32"/>
      <c r="AW602" s="31">
        <v>23162</v>
      </c>
      <c r="AX602" s="6">
        <v>58.8</v>
      </c>
      <c r="AY602" s="46">
        <f t="shared" si="188"/>
        <v>0.5880060902735712</v>
      </c>
      <c r="AZ602" s="34"/>
      <c r="BA602" s="31">
        <v>23162</v>
      </c>
      <c r="BB602" s="35">
        <v>67615</v>
      </c>
      <c r="BC602" s="15">
        <f t="shared" si="193"/>
        <v>-27</v>
      </c>
      <c r="BD602" s="36">
        <f t="shared" si="194"/>
        <v>927</v>
      </c>
      <c r="BE602" s="32">
        <f t="shared" si="195"/>
        <v>1.390055182341654E-2</v>
      </c>
      <c r="BF602" s="72">
        <f t="shared" si="196"/>
        <v>1.6415661173515228E-2</v>
      </c>
      <c r="BG602" s="32"/>
      <c r="BH602" s="31">
        <v>23162</v>
      </c>
      <c r="BI602" s="35">
        <v>4217</v>
      </c>
      <c r="BJ602" s="35">
        <f t="shared" si="197"/>
        <v>162</v>
      </c>
      <c r="BK602" s="35">
        <f t="shared" si="198"/>
        <v>354</v>
      </c>
      <c r="BL602" s="32">
        <f t="shared" si="199"/>
        <v>9.1638622831995864E-2</v>
      </c>
      <c r="BM602" s="32"/>
      <c r="BN602" s="31">
        <v>23162</v>
      </c>
      <c r="BO602" s="38">
        <v>5.9</v>
      </c>
      <c r="BP602" s="38"/>
      <c r="BU602" s="31">
        <v>23162</v>
      </c>
      <c r="BV602" s="6">
        <v>56616</v>
      </c>
      <c r="BW602" s="6">
        <f t="shared" si="200"/>
        <v>36</v>
      </c>
      <c r="BX602" s="35">
        <f t="shared" si="201"/>
        <v>990</v>
      </c>
      <c r="BY602" s="32">
        <f t="shared" si="202"/>
        <v>1.7797432855139572E-2</v>
      </c>
    </row>
    <row r="603" spans="37:77">
      <c r="AK603" s="31">
        <v>23131</v>
      </c>
      <c r="AL603" s="6">
        <v>121986</v>
      </c>
      <c r="AM603" s="6">
        <f t="shared" si="189"/>
        <v>162</v>
      </c>
      <c r="AN603" s="6">
        <f t="shared" si="190"/>
        <v>2284</v>
      </c>
      <c r="AO603" s="32">
        <f t="shared" si="186"/>
        <v>1.9080717114166923E-2</v>
      </c>
      <c r="AP603" s="32"/>
      <c r="AQ603" s="31">
        <v>23131</v>
      </c>
      <c r="AR603" s="6">
        <v>71697</v>
      </c>
      <c r="AS603" s="6">
        <f t="shared" si="191"/>
        <v>274</v>
      </c>
      <c r="AT603" s="6">
        <f t="shared" si="192"/>
        <v>1419</v>
      </c>
      <c r="AU603" s="32">
        <f t="shared" si="187"/>
        <v>2.019124050200638E-2</v>
      </c>
      <c r="AV603" s="32"/>
      <c r="AW603" s="31">
        <v>23131</v>
      </c>
      <c r="AX603" s="6">
        <v>58.8</v>
      </c>
      <c r="AY603" s="46">
        <f t="shared" si="188"/>
        <v>0.58774777433475978</v>
      </c>
      <c r="AZ603" s="34"/>
      <c r="BA603" s="31">
        <v>23131</v>
      </c>
      <c r="BB603" s="35">
        <v>67642</v>
      </c>
      <c r="BC603" s="15">
        <f t="shared" si="193"/>
        <v>291</v>
      </c>
      <c r="BD603" s="36">
        <f t="shared" si="194"/>
        <v>1270</v>
      </c>
      <c r="BE603" s="32">
        <f t="shared" si="195"/>
        <v>1.9134574820707462E-2</v>
      </c>
      <c r="BF603" s="72">
        <f t="shared" si="196"/>
        <v>1.720029135687684E-2</v>
      </c>
      <c r="BG603" s="32"/>
      <c r="BH603" s="31">
        <v>23131</v>
      </c>
      <c r="BI603" s="35">
        <v>4055</v>
      </c>
      <c r="BJ603" s="35">
        <f t="shared" si="197"/>
        <v>-17</v>
      </c>
      <c r="BK603" s="35">
        <f t="shared" si="198"/>
        <v>149</v>
      </c>
      <c r="BL603" s="32">
        <f t="shared" si="199"/>
        <v>3.8146441372247875E-2</v>
      </c>
      <c r="BM603" s="32"/>
      <c r="BN603" s="31">
        <v>23131</v>
      </c>
      <c r="BO603" s="38">
        <v>5.7</v>
      </c>
      <c r="BP603" s="38"/>
      <c r="BU603" s="31">
        <v>23131</v>
      </c>
      <c r="BV603" s="6">
        <v>56580</v>
      </c>
      <c r="BW603" s="6">
        <f t="shared" si="200"/>
        <v>258</v>
      </c>
      <c r="BX603" s="35">
        <f t="shared" si="201"/>
        <v>979</v>
      </c>
      <c r="BY603" s="32">
        <f t="shared" si="202"/>
        <v>1.7607596985665719E-2</v>
      </c>
    </row>
    <row r="604" spans="37:77">
      <c r="AK604" s="31">
        <v>23101</v>
      </c>
      <c r="AL604" s="6">
        <v>121824</v>
      </c>
      <c r="AM604" s="6">
        <f t="shared" si="189"/>
        <v>191</v>
      </c>
      <c r="AN604" s="6">
        <f t="shared" si="190"/>
        <v>2348</v>
      </c>
      <c r="AO604" s="32">
        <f t="shared" si="186"/>
        <v>1.9652482506947067E-2</v>
      </c>
      <c r="AP604" s="32"/>
      <c r="AQ604" s="31">
        <v>23101</v>
      </c>
      <c r="AR604" s="6">
        <v>71423</v>
      </c>
      <c r="AS604" s="6">
        <f t="shared" si="191"/>
        <v>161</v>
      </c>
      <c r="AT604" s="6">
        <f t="shared" si="192"/>
        <v>1009</v>
      </c>
      <c r="AU604" s="32">
        <f t="shared" si="187"/>
        <v>1.4329536739852822E-2</v>
      </c>
      <c r="AV604" s="32"/>
      <c r="AW604" s="31">
        <v>23101</v>
      </c>
      <c r="AX604" s="6">
        <v>58.6</v>
      </c>
      <c r="AY604" s="46">
        <f t="shared" si="188"/>
        <v>0.586280207512477</v>
      </c>
      <c r="AZ604" s="34"/>
      <c r="BA604" s="31">
        <v>23101</v>
      </c>
      <c r="BB604" s="35">
        <v>67351</v>
      </c>
      <c r="BC604" s="15">
        <f t="shared" si="193"/>
        <v>327</v>
      </c>
      <c r="BD604" s="36">
        <f t="shared" si="194"/>
        <v>858</v>
      </c>
      <c r="BE604" s="32">
        <f t="shared" si="195"/>
        <v>1.2903613914246659E-2</v>
      </c>
      <c r="BF604" s="72">
        <f t="shared" si="196"/>
        <v>1.1334115233509023E-2</v>
      </c>
      <c r="BG604" s="32"/>
      <c r="BH604" s="31">
        <v>23101</v>
      </c>
      <c r="BI604" s="35">
        <v>4072</v>
      </c>
      <c r="BJ604" s="35">
        <f t="shared" si="197"/>
        <v>-166</v>
      </c>
      <c r="BK604" s="35">
        <f t="shared" si="198"/>
        <v>151</v>
      </c>
      <c r="BL604" s="32">
        <f t="shared" si="199"/>
        <v>3.8510584034685102E-2</v>
      </c>
      <c r="BM604" s="32"/>
      <c r="BN604" s="31">
        <v>23101</v>
      </c>
      <c r="BO604" s="38">
        <v>5.7</v>
      </c>
      <c r="BP604" s="38"/>
      <c r="BU604" s="31">
        <v>23101</v>
      </c>
      <c r="BV604" s="6">
        <v>56322</v>
      </c>
      <c r="BW604" s="6">
        <f t="shared" si="200"/>
        <v>91</v>
      </c>
      <c r="BX604" s="35">
        <f t="shared" si="201"/>
        <v>1046</v>
      </c>
      <c r="BY604" s="32">
        <f t="shared" si="202"/>
        <v>1.892322165134952E-2</v>
      </c>
    </row>
    <row r="605" spans="37:77">
      <c r="AK605" s="31">
        <v>23070</v>
      </c>
      <c r="AL605" s="6">
        <v>121633</v>
      </c>
      <c r="AM605" s="6">
        <f t="shared" si="189"/>
        <v>170</v>
      </c>
      <c r="AN605" s="6">
        <f t="shared" si="190"/>
        <v>2273</v>
      </c>
      <c r="AO605" s="32">
        <f t="shared" si="186"/>
        <v>1.9043230563002611E-2</v>
      </c>
      <c r="AP605" s="32"/>
      <c r="AQ605" s="31">
        <v>23070</v>
      </c>
      <c r="AR605" s="6">
        <v>71262</v>
      </c>
      <c r="AS605" s="6">
        <f t="shared" si="191"/>
        <v>116</v>
      </c>
      <c r="AT605" s="6">
        <f t="shared" si="192"/>
        <v>853</v>
      </c>
      <c r="AU605" s="32">
        <f t="shared" si="187"/>
        <v>1.2114928489255661E-2</v>
      </c>
      <c r="AV605" s="32"/>
      <c r="AW605" s="31">
        <v>23070</v>
      </c>
      <c r="AX605" s="6">
        <v>58.6</v>
      </c>
      <c r="AY605" s="46">
        <f t="shared" si="188"/>
        <v>0.58587718793419552</v>
      </c>
      <c r="AZ605" s="34"/>
      <c r="BA605" s="31">
        <v>23070</v>
      </c>
      <c r="BB605" s="35">
        <v>67024</v>
      </c>
      <c r="BC605" s="15">
        <f t="shared" si="193"/>
        <v>-48</v>
      </c>
      <c r="BD605" s="36">
        <f t="shared" si="194"/>
        <v>486</v>
      </c>
      <c r="BE605" s="32">
        <f t="shared" si="195"/>
        <v>7.3040969070305994E-3</v>
      </c>
      <c r="BF605" s="72">
        <f t="shared" si="196"/>
        <v>1.0894226900792225E-2</v>
      </c>
      <c r="BG605" s="32"/>
      <c r="BH605" s="31">
        <v>23070</v>
      </c>
      <c r="BI605" s="35">
        <v>4238</v>
      </c>
      <c r="BJ605" s="35">
        <f t="shared" si="197"/>
        <v>164</v>
      </c>
      <c r="BK605" s="35">
        <f t="shared" si="198"/>
        <v>367</v>
      </c>
      <c r="BL605" s="32">
        <f t="shared" si="199"/>
        <v>9.4807543270472694E-2</v>
      </c>
      <c r="BM605" s="32"/>
      <c r="BN605" s="31">
        <v>23070</v>
      </c>
      <c r="BO605" s="38">
        <v>5.9</v>
      </c>
      <c r="BP605" s="38"/>
      <c r="BU605" s="31">
        <v>23070</v>
      </c>
      <c r="BV605" s="6">
        <v>56231</v>
      </c>
      <c r="BW605" s="6">
        <f t="shared" si="200"/>
        <v>115</v>
      </c>
      <c r="BX605" s="35">
        <f t="shared" si="201"/>
        <v>1044</v>
      </c>
      <c r="BY605" s="32">
        <f t="shared" si="202"/>
        <v>1.8917498686284784E-2</v>
      </c>
    </row>
    <row r="606" spans="37:77">
      <c r="AK606" s="31">
        <v>23042</v>
      </c>
      <c r="AL606" s="6">
        <v>121463</v>
      </c>
      <c r="AM606" s="6">
        <f t="shared" si="189"/>
        <v>227</v>
      </c>
      <c r="AN606" s="6">
        <f t="shared" si="190"/>
        <v>2163</v>
      </c>
      <c r="AO606" s="32">
        <f t="shared" si="186"/>
        <v>1.8130762782900156E-2</v>
      </c>
      <c r="AP606" s="32"/>
      <c r="AQ606" s="31">
        <v>23042</v>
      </c>
      <c r="AR606" s="6">
        <v>71146</v>
      </c>
      <c r="AS606" s="6">
        <f t="shared" si="191"/>
        <v>292</v>
      </c>
      <c r="AT606" s="6">
        <f t="shared" si="192"/>
        <v>957</v>
      </c>
      <c r="AU606" s="32">
        <f t="shared" si="187"/>
        <v>1.3634615110629911E-2</v>
      </c>
      <c r="AV606" s="32"/>
      <c r="AW606" s="31">
        <v>23042</v>
      </c>
      <c r="AX606" s="6">
        <v>58.6</v>
      </c>
      <c r="AY606" s="46">
        <f t="shared" si="188"/>
        <v>0.5857421601640006</v>
      </c>
      <c r="AZ606" s="34"/>
      <c r="BA606" s="31">
        <v>23042</v>
      </c>
      <c r="BB606" s="35">
        <v>67072</v>
      </c>
      <c r="BC606" s="15">
        <f t="shared" si="193"/>
        <v>125</v>
      </c>
      <c r="BD606" s="36">
        <f t="shared" si="194"/>
        <v>964</v>
      </c>
      <c r="BE606" s="32">
        <f t="shared" si="195"/>
        <v>1.4582198826163184E-2</v>
      </c>
      <c r="BF606" s="72">
        <f t="shared" si="196"/>
        <v>9.8148162702939024E-3</v>
      </c>
      <c r="BG606" s="32"/>
      <c r="BH606" s="31">
        <v>23042</v>
      </c>
      <c r="BI606" s="35">
        <v>4074</v>
      </c>
      <c r="BJ606" s="35">
        <f t="shared" si="197"/>
        <v>167</v>
      </c>
      <c r="BK606" s="35">
        <f t="shared" si="198"/>
        <v>-7</v>
      </c>
      <c r="BL606" s="32">
        <f t="shared" si="199"/>
        <v>-1.7152658662092923E-3</v>
      </c>
      <c r="BM606" s="32"/>
      <c r="BN606" s="31">
        <v>23042</v>
      </c>
      <c r="BO606" s="38">
        <v>5.7</v>
      </c>
      <c r="BP606" s="38"/>
      <c r="BU606" s="31">
        <v>23042</v>
      </c>
      <c r="BV606" s="6">
        <v>56116</v>
      </c>
      <c r="BW606" s="6">
        <f t="shared" si="200"/>
        <v>89</v>
      </c>
      <c r="BX606" s="35">
        <f t="shared" si="201"/>
        <v>1225</v>
      </c>
      <c r="BY606" s="32">
        <f t="shared" si="202"/>
        <v>2.2316955420742968E-2</v>
      </c>
    </row>
    <row r="607" spans="37:77">
      <c r="AK607" s="31">
        <v>23011</v>
      </c>
      <c r="AL607" s="6">
        <v>121236</v>
      </c>
      <c r="AM607" s="6">
        <f t="shared" si="189"/>
        <v>191</v>
      </c>
      <c r="AN607" s="6">
        <f t="shared" si="190"/>
        <v>2022</v>
      </c>
      <c r="AO607" s="32">
        <f t="shared" si="186"/>
        <v>1.6961095173385621E-2</v>
      </c>
      <c r="AP607" s="32"/>
      <c r="AQ607" s="31">
        <v>23011</v>
      </c>
      <c r="AR607" s="6">
        <v>70854</v>
      </c>
      <c r="AS607" s="6">
        <f t="shared" si="191"/>
        <v>-17</v>
      </c>
      <c r="AT607" s="6">
        <f t="shared" si="192"/>
        <v>777</v>
      </c>
      <c r="AU607" s="32">
        <f t="shared" si="187"/>
        <v>1.1087803416242048E-2</v>
      </c>
      <c r="AV607" s="32"/>
      <c r="AW607" s="31">
        <v>23011</v>
      </c>
      <c r="AX607" s="6">
        <v>58.4</v>
      </c>
      <c r="AY607" s="46">
        <f t="shared" si="188"/>
        <v>0.58443036721765818</v>
      </c>
      <c r="AZ607" s="34"/>
      <c r="BA607" s="31">
        <v>23011</v>
      </c>
      <c r="BB607" s="35">
        <v>66947</v>
      </c>
      <c r="BC607" s="15">
        <f t="shared" si="193"/>
        <v>100</v>
      </c>
      <c r="BD607" s="36">
        <f t="shared" si="194"/>
        <v>1047</v>
      </c>
      <c r="BE607" s="32">
        <f t="shared" si="195"/>
        <v>1.5887708649468868E-2</v>
      </c>
      <c r="BF607" s="72">
        <f t="shared" si="196"/>
        <v>8.8712160566204457E-3</v>
      </c>
      <c r="BG607" s="32"/>
      <c r="BH607" s="31">
        <v>23011</v>
      </c>
      <c r="BI607" s="35">
        <v>3907</v>
      </c>
      <c r="BJ607" s="35">
        <f t="shared" si="197"/>
        <v>-117</v>
      </c>
      <c r="BK607" s="35">
        <f t="shared" si="198"/>
        <v>-270</v>
      </c>
      <c r="BL607" s="32">
        <f t="shared" si="199"/>
        <v>-6.4639693559971234E-2</v>
      </c>
      <c r="BM607" s="32"/>
      <c r="BN607" s="31">
        <v>23011</v>
      </c>
      <c r="BO607" s="38">
        <v>5.5</v>
      </c>
      <c r="BP607" s="38"/>
      <c r="BU607" s="31">
        <v>23011</v>
      </c>
      <c r="BV607" s="6">
        <v>56027</v>
      </c>
      <c r="BW607" s="6">
        <f t="shared" si="200"/>
        <v>-28</v>
      </c>
      <c r="BX607" s="35">
        <f t="shared" si="201"/>
        <v>1156</v>
      </c>
      <c r="BY607" s="32">
        <f t="shared" si="202"/>
        <v>2.1067594904412124E-2</v>
      </c>
    </row>
    <row r="608" spans="37:77">
      <c r="AK608" s="31">
        <v>22980</v>
      </c>
      <c r="AL608" s="6">
        <v>121045</v>
      </c>
      <c r="AM608" s="6">
        <f t="shared" si="189"/>
        <v>189</v>
      </c>
      <c r="AN608" s="6">
        <f t="shared" si="190"/>
        <v>1892</v>
      </c>
      <c r="AO608" s="32">
        <f t="shared" si="186"/>
        <v>1.5878744135691125E-2</v>
      </c>
      <c r="AP608" s="32"/>
      <c r="AQ608" s="31">
        <v>22980</v>
      </c>
      <c r="AR608" s="6">
        <v>70871</v>
      </c>
      <c r="AS608" s="6">
        <f t="shared" si="191"/>
        <v>-46</v>
      </c>
      <c r="AT608" s="6">
        <f t="shared" si="192"/>
        <v>495</v>
      </c>
      <c r="AU608" s="32">
        <f t="shared" si="187"/>
        <v>7.0336478344890097E-3</v>
      </c>
      <c r="AV608" s="32"/>
      <c r="AW608" s="31">
        <v>22980</v>
      </c>
      <c r="AX608" s="6">
        <v>58.5</v>
      </c>
      <c r="AY608" s="46">
        <f t="shared" si="188"/>
        <v>0.58549299847164282</v>
      </c>
      <c r="AZ608" s="34"/>
      <c r="BA608" s="31">
        <v>22980</v>
      </c>
      <c r="BB608" s="35">
        <v>66847</v>
      </c>
      <c r="BC608" s="15">
        <f t="shared" si="193"/>
        <v>-267</v>
      </c>
      <c r="BD608" s="36">
        <f t="shared" si="194"/>
        <v>766</v>
      </c>
      <c r="BE608" s="32">
        <f t="shared" si="195"/>
        <v>1.1591834264009337E-2</v>
      </c>
      <c r="BF608" s="72">
        <f t="shared" si="196"/>
        <v>5.5841456636720466E-3</v>
      </c>
      <c r="BG608" s="32"/>
      <c r="BH608" s="31">
        <v>22980</v>
      </c>
      <c r="BI608" s="35">
        <v>4024</v>
      </c>
      <c r="BJ608" s="35">
        <f t="shared" si="197"/>
        <v>221</v>
      </c>
      <c r="BK608" s="35">
        <f t="shared" si="198"/>
        <v>-271</v>
      </c>
      <c r="BL608" s="32">
        <f t="shared" si="199"/>
        <v>-6.3096623981373723E-2</v>
      </c>
      <c r="BM608" s="32"/>
      <c r="BN608" s="31">
        <v>22980</v>
      </c>
      <c r="BO608" s="38">
        <v>5.7</v>
      </c>
      <c r="BP608" s="38"/>
      <c r="BU608" s="31">
        <v>22980</v>
      </c>
      <c r="BV608" s="6">
        <v>56055</v>
      </c>
      <c r="BW608" s="6">
        <f t="shared" si="200"/>
        <v>14</v>
      </c>
      <c r="BX608" s="35">
        <f t="shared" si="201"/>
        <v>1312</v>
      </c>
      <c r="BY608" s="32">
        <f t="shared" si="202"/>
        <v>2.3966534534095585E-2</v>
      </c>
    </row>
    <row r="609" spans="37:77">
      <c r="AK609" s="31">
        <v>22950</v>
      </c>
      <c r="AL609" s="6">
        <v>120856</v>
      </c>
      <c r="AM609" s="6">
        <f t="shared" si="189"/>
        <v>203</v>
      </c>
      <c r="AN609" s="6">
        <f t="shared" si="190"/>
        <v>1654</v>
      </c>
      <c r="AO609" s="32">
        <f t="shared" ref="AO609:AO619" si="203">AL609/AL621-1</f>
        <v>1.3875606113991301E-2</v>
      </c>
      <c r="AP609" s="32"/>
      <c r="AQ609" s="31">
        <v>22950</v>
      </c>
      <c r="AR609" s="6">
        <v>70917</v>
      </c>
      <c r="AS609" s="6">
        <f t="shared" si="191"/>
        <v>-236</v>
      </c>
      <c r="AT609" s="6">
        <f t="shared" si="192"/>
        <v>425</v>
      </c>
      <c r="AU609" s="32">
        <f t="shared" ref="AU609:AU619" si="204">AR609/AR621-1</f>
        <v>6.029052942177815E-3</v>
      </c>
      <c r="AV609" s="32"/>
      <c r="AW609" s="31">
        <v>22950</v>
      </c>
      <c r="AX609" s="6">
        <v>58.7</v>
      </c>
      <c r="AY609" s="46">
        <f t="shared" si="188"/>
        <v>0.58678923677765271</v>
      </c>
      <c r="AZ609" s="34"/>
      <c r="BA609" s="31">
        <v>22950</v>
      </c>
      <c r="BB609" s="35">
        <v>67114</v>
      </c>
      <c r="BC609" s="15">
        <f t="shared" si="193"/>
        <v>-78</v>
      </c>
      <c r="BD609" s="36">
        <f t="shared" si="194"/>
        <v>1195</v>
      </c>
      <c r="BE609" s="32">
        <f t="shared" si="195"/>
        <v>1.8128308985269737E-2</v>
      </c>
      <c r="BF609" s="72">
        <f t="shared" si="196"/>
        <v>1.125058793973388E-2</v>
      </c>
      <c r="BG609" s="32"/>
      <c r="BH609" s="31">
        <v>22950</v>
      </c>
      <c r="BI609" s="35">
        <v>3803</v>
      </c>
      <c r="BJ609" s="35">
        <f t="shared" si="197"/>
        <v>-158</v>
      </c>
      <c r="BK609" s="35">
        <f t="shared" si="198"/>
        <v>-770</v>
      </c>
      <c r="BL609" s="32">
        <f t="shared" si="199"/>
        <v>-0.16837961950579483</v>
      </c>
      <c r="BM609" s="32"/>
      <c r="BN609" s="31">
        <v>22950</v>
      </c>
      <c r="BO609" s="38">
        <v>5.4</v>
      </c>
      <c r="BP609" s="38"/>
      <c r="BU609" s="31">
        <v>22950</v>
      </c>
      <c r="BV609" s="6">
        <v>56041</v>
      </c>
      <c r="BW609" s="6">
        <f t="shared" si="200"/>
        <v>64</v>
      </c>
      <c r="BX609" s="35">
        <f t="shared" si="201"/>
        <v>1520</v>
      </c>
      <c r="BY609" s="32">
        <f t="shared" si="202"/>
        <v>2.787916582601202E-2</v>
      </c>
    </row>
    <row r="610" spans="37:77">
      <c r="AK610" s="31">
        <v>22919</v>
      </c>
      <c r="AL610" s="6">
        <v>120653</v>
      </c>
      <c r="AM610" s="6">
        <f t="shared" si="189"/>
        <v>330</v>
      </c>
      <c r="AN610" s="6">
        <f t="shared" si="190"/>
        <v>1546</v>
      </c>
      <c r="AO610" s="32">
        <f t="shared" si="203"/>
        <v>1.2979925613104237E-2</v>
      </c>
      <c r="AP610" s="32"/>
      <c r="AQ610" s="31">
        <v>22919</v>
      </c>
      <c r="AR610" s="6">
        <v>71153</v>
      </c>
      <c r="AS610" s="6">
        <f t="shared" si="191"/>
        <v>172</v>
      </c>
      <c r="AT610" s="6">
        <f t="shared" si="192"/>
        <v>936</v>
      </c>
      <c r="AU610" s="32">
        <f t="shared" si="204"/>
        <v>1.3330105245168644E-2</v>
      </c>
      <c r="AV610" s="32"/>
      <c r="AW610" s="31">
        <v>22919</v>
      </c>
      <c r="AX610" s="6">
        <v>59</v>
      </c>
      <c r="AY610" s="46">
        <f t="shared" si="188"/>
        <v>0.58973253876820297</v>
      </c>
      <c r="AZ610" s="34"/>
      <c r="BA610" s="31">
        <v>22919</v>
      </c>
      <c r="BB610" s="35">
        <v>67192</v>
      </c>
      <c r="BC610" s="15">
        <f t="shared" si="193"/>
        <v>224</v>
      </c>
      <c r="BD610" s="36">
        <f t="shared" si="194"/>
        <v>1651</v>
      </c>
      <c r="BE610" s="32">
        <f t="shared" si="195"/>
        <v>2.5190338871851292E-2</v>
      </c>
      <c r="BF610" s="72">
        <f t="shared" si="196"/>
        <v>7.1173297872317298E-3</v>
      </c>
      <c r="BG610" s="32"/>
      <c r="BH610" s="31">
        <v>22919</v>
      </c>
      <c r="BI610" s="35">
        <v>3961</v>
      </c>
      <c r="BJ610" s="35">
        <f t="shared" si="197"/>
        <v>-52</v>
      </c>
      <c r="BK610" s="35">
        <f t="shared" si="198"/>
        <v>-715</v>
      </c>
      <c r="BL610" s="32">
        <f t="shared" si="199"/>
        <v>-0.15290846877673225</v>
      </c>
      <c r="BM610" s="32"/>
      <c r="BN610" s="31">
        <v>22919</v>
      </c>
      <c r="BO610" s="38">
        <v>5.6</v>
      </c>
      <c r="BP610" s="38"/>
      <c r="BU610" s="31">
        <v>22919</v>
      </c>
      <c r="BV610" s="6">
        <v>55977</v>
      </c>
      <c r="BW610" s="6">
        <f t="shared" si="200"/>
        <v>139</v>
      </c>
      <c r="BX610" s="35">
        <f t="shared" si="201"/>
        <v>1590</v>
      </c>
      <c r="BY610" s="32">
        <f t="shared" si="202"/>
        <v>2.92349274642838E-2</v>
      </c>
    </row>
    <row r="611" spans="37:77">
      <c r="AK611" s="31">
        <v>22889</v>
      </c>
      <c r="AL611" s="6">
        <v>120323</v>
      </c>
      <c r="AM611" s="6">
        <f t="shared" si="189"/>
        <v>195</v>
      </c>
      <c r="AN611" s="6">
        <f t="shared" si="190"/>
        <v>1317</v>
      </c>
      <c r="AO611" s="32">
        <f t="shared" si="203"/>
        <v>1.1066668907450117E-2</v>
      </c>
      <c r="AP611" s="32"/>
      <c r="AQ611" s="31">
        <v>22889</v>
      </c>
      <c r="AR611" s="6">
        <v>70981</v>
      </c>
      <c r="AS611" s="6">
        <f t="shared" si="191"/>
        <v>679</v>
      </c>
      <c r="AT611" s="6">
        <f t="shared" si="192"/>
        <v>447</v>
      </c>
      <c r="AU611" s="32">
        <f t="shared" si="204"/>
        <v>6.3373692120112235E-3</v>
      </c>
      <c r="AV611" s="32"/>
      <c r="AW611" s="31">
        <v>22889</v>
      </c>
      <c r="AX611" s="6">
        <v>59</v>
      </c>
      <c r="AY611" s="46">
        <f t="shared" si="188"/>
        <v>0.58992046408417342</v>
      </c>
      <c r="AZ611" s="34"/>
      <c r="BA611" s="31">
        <v>22889</v>
      </c>
      <c r="BB611" s="35">
        <v>66968</v>
      </c>
      <c r="BC611" s="15">
        <f t="shared" si="193"/>
        <v>485</v>
      </c>
      <c r="BD611" s="36">
        <f t="shared" si="194"/>
        <v>1116</v>
      </c>
      <c r="BE611" s="32">
        <f t="shared" si="195"/>
        <v>1.6947093482354347E-2</v>
      </c>
      <c r="BF611" s="72">
        <f t="shared" si="196"/>
        <v>8.1472700889274052E-3</v>
      </c>
      <c r="BG611" s="32"/>
      <c r="BH611" s="31">
        <v>22889</v>
      </c>
      <c r="BI611" s="35">
        <v>4013</v>
      </c>
      <c r="BJ611" s="35">
        <f t="shared" si="197"/>
        <v>194</v>
      </c>
      <c r="BK611" s="35">
        <f t="shared" si="198"/>
        <v>-669</v>
      </c>
      <c r="BL611" s="32">
        <f t="shared" si="199"/>
        <v>-0.14288765484835542</v>
      </c>
      <c r="BM611" s="32"/>
      <c r="BN611" s="31">
        <v>22889</v>
      </c>
      <c r="BO611" s="38">
        <v>5.7</v>
      </c>
      <c r="BP611" s="38"/>
      <c r="BU611" s="31">
        <v>22889</v>
      </c>
      <c r="BV611" s="6">
        <v>55838</v>
      </c>
      <c r="BW611" s="6">
        <f t="shared" si="200"/>
        <v>92</v>
      </c>
      <c r="BX611" s="35">
        <f t="shared" si="201"/>
        <v>1539</v>
      </c>
      <c r="BY611" s="32">
        <f t="shared" si="202"/>
        <v>2.8343063408165836E-2</v>
      </c>
    </row>
    <row r="612" spans="37:77">
      <c r="AK612" s="31">
        <v>22858</v>
      </c>
      <c r="AL612" s="6">
        <v>120128</v>
      </c>
      <c r="AM612" s="6">
        <f t="shared" si="189"/>
        <v>185</v>
      </c>
      <c r="AN612" s="6">
        <f t="shared" si="190"/>
        <v>1239</v>
      </c>
      <c r="AO612" s="32">
        <f t="shared" si="203"/>
        <v>1.042148558739675E-2</v>
      </c>
      <c r="AP612" s="32"/>
      <c r="AQ612" s="31">
        <v>22858</v>
      </c>
      <c r="AR612" s="6">
        <v>70302</v>
      </c>
      <c r="AS612" s="6">
        <f t="shared" si="191"/>
        <v>-212</v>
      </c>
      <c r="AT612" s="6">
        <f t="shared" si="192"/>
        <v>-234</v>
      </c>
      <c r="AU612" s="32">
        <f t="shared" si="204"/>
        <v>-3.3174549166382628E-3</v>
      </c>
      <c r="AV612" s="32"/>
      <c r="AW612" s="31">
        <v>22858</v>
      </c>
      <c r="AX612" s="6">
        <v>58.5</v>
      </c>
      <c r="AY612" s="46">
        <f t="shared" si="188"/>
        <v>0.58522575919019715</v>
      </c>
      <c r="AZ612" s="34"/>
      <c r="BA612" s="31">
        <v>22858</v>
      </c>
      <c r="BB612" s="35">
        <v>66483</v>
      </c>
      <c r="BC612" s="15">
        <f t="shared" si="193"/>
        <v>-187</v>
      </c>
      <c r="BD612" s="36">
        <f t="shared" si="194"/>
        <v>875</v>
      </c>
      <c r="BE612" s="32">
        <f t="shared" si="195"/>
        <v>1.3336788196561367E-2</v>
      </c>
      <c r="BF612" s="72">
        <f t="shared" si="196"/>
        <v>4.3849426728304608E-3</v>
      </c>
      <c r="BG612" s="32"/>
      <c r="BH612" s="31">
        <v>22858</v>
      </c>
      <c r="BI612" s="35">
        <v>3819</v>
      </c>
      <c r="BJ612" s="35">
        <f t="shared" si="197"/>
        <v>-25</v>
      </c>
      <c r="BK612" s="35">
        <f t="shared" si="198"/>
        <v>-1109</v>
      </c>
      <c r="BL612" s="32">
        <f t="shared" si="199"/>
        <v>-0.22504058441558439</v>
      </c>
      <c r="BM612" s="32"/>
      <c r="BN612" s="31">
        <v>22858</v>
      </c>
      <c r="BO612" s="38">
        <v>5.4</v>
      </c>
      <c r="BP612" s="38"/>
      <c r="BU612" s="31">
        <v>22858</v>
      </c>
      <c r="BV612" s="6">
        <v>55746</v>
      </c>
      <c r="BW612" s="6">
        <f t="shared" si="200"/>
        <v>102</v>
      </c>
      <c r="BX612" s="35">
        <f t="shared" si="201"/>
        <v>1622</v>
      </c>
      <c r="BY612" s="32">
        <f t="shared" si="202"/>
        <v>2.9968221121868366E-2</v>
      </c>
    </row>
    <row r="613" spans="37:77">
      <c r="AK613" s="31">
        <v>22827</v>
      </c>
      <c r="AL613" s="6">
        <v>119943</v>
      </c>
      <c r="AM613" s="6">
        <f t="shared" si="189"/>
        <v>130</v>
      </c>
      <c r="AN613" s="6">
        <f t="shared" si="190"/>
        <v>1176</v>
      </c>
      <c r="AO613" s="32">
        <f t="shared" si="203"/>
        <v>9.9017403824295247E-3</v>
      </c>
      <c r="AP613" s="32"/>
      <c r="AQ613" s="31">
        <v>22827</v>
      </c>
      <c r="AR613" s="6">
        <v>70514</v>
      </c>
      <c r="AS613" s="6">
        <f t="shared" si="191"/>
        <v>-37</v>
      </c>
      <c r="AT613" s="6">
        <f t="shared" si="192"/>
        <v>-364</v>
      </c>
      <c r="AU613" s="32">
        <f t="shared" si="204"/>
        <v>-5.135585089872774E-3</v>
      </c>
      <c r="AV613" s="32"/>
      <c r="AW613" s="31">
        <v>22827</v>
      </c>
      <c r="AX613" s="6">
        <v>58.8</v>
      </c>
      <c r="AY613" s="46">
        <f t="shared" si="188"/>
        <v>0.58789591722734968</v>
      </c>
      <c r="AZ613" s="34"/>
      <c r="BA613" s="31">
        <v>22827</v>
      </c>
      <c r="BB613" s="35">
        <v>66670</v>
      </c>
      <c r="BC613" s="15">
        <f t="shared" si="193"/>
        <v>-18</v>
      </c>
      <c r="BD613" s="36">
        <f t="shared" si="194"/>
        <v>677</v>
      </c>
      <c r="BE613" s="32">
        <f t="shared" si="195"/>
        <v>1.0258663797675593E-2</v>
      </c>
      <c r="BF613" s="72">
        <f t="shared" si="196"/>
        <v>3.8069404105050553E-3</v>
      </c>
      <c r="BG613" s="32"/>
      <c r="BH613" s="31">
        <v>22827</v>
      </c>
      <c r="BI613" s="35">
        <v>3844</v>
      </c>
      <c r="BJ613" s="35">
        <f t="shared" si="197"/>
        <v>-19</v>
      </c>
      <c r="BK613" s="35">
        <f t="shared" si="198"/>
        <v>-1041</v>
      </c>
      <c r="BL613" s="32">
        <f t="shared" si="199"/>
        <v>-0.21310133060388947</v>
      </c>
      <c r="BM613" s="32"/>
      <c r="BN613" s="31">
        <v>22827</v>
      </c>
      <c r="BO613" s="38">
        <v>5.5</v>
      </c>
      <c r="BP613" s="38"/>
      <c r="BU613" s="31">
        <v>22827</v>
      </c>
      <c r="BV613" s="6">
        <v>55644</v>
      </c>
      <c r="BW613" s="6">
        <f t="shared" si="200"/>
        <v>18</v>
      </c>
      <c r="BX613" s="35">
        <f t="shared" si="201"/>
        <v>1667</v>
      </c>
      <c r="BY613" s="32">
        <f t="shared" si="202"/>
        <v>3.0883524464123679E-2</v>
      </c>
    </row>
    <row r="614" spans="37:77">
      <c r="AK614" s="31">
        <v>22797</v>
      </c>
      <c r="AL614" s="6">
        <v>119813</v>
      </c>
      <c r="AM614" s="6">
        <f t="shared" si="189"/>
        <v>111</v>
      </c>
      <c r="AN614" s="6">
        <f t="shared" si="190"/>
        <v>1175</v>
      </c>
      <c r="AO614" s="32">
        <f t="shared" si="203"/>
        <v>9.9040779514152355E-3</v>
      </c>
      <c r="AP614" s="32"/>
      <c r="AQ614" s="31">
        <v>22797</v>
      </c>
      <c r="AR614" s="6">
        <v>70551</v>
      </c>
      <c r="AS614" s="6">
        <f t="shared" si="191"/>
        <v>273</v>
      </c>
      <c r="AT614" s="6">
        <f t="shared" si="192"/>
        <v>99</v>
      </c>
      <c r="AU614" s="32">
        <f t="shared" si="204"/>
        <v>1.4052120592744632E-3</v>
      </c>
      <c r="AV614" s="32"/>
      <c r="AW614" s="31">
        <v>22797</v>
      </c>
      <c r="AX614" s="6">
        <v>58.9</v>
      </c>
      <c r="AY614" s="46">
        <f t="shared" si="188"/>
        <v>0.58884261307203722</v>
      </c>
      <c r="AZ614" s="34"/>
      <c r="BA614" s="31">
        <v>22797</v>
      </c>
      <c r="BB614" s="35">
        <v>66688</v>
      </c>
      <c r="BC614" s="15">
        <f t="shared" si="193"/>
        <v>316</v>
      </c>
      <c r="BD614" s="36">
        <f t="shared" si="194"/>
        <v>1239</v>
      </c>
      <c r="BE614" s="32">
        <f t="shared" si="195"/>
        <v>1.8930770523613916E-2</v>
      </c>
      <c r="BF614" s="72">
        <f t="shared" si="196"/>
        <v>4.8632991846311868E-3</v>
      </c>
      <c r="BG614" s="32"/>
      <c r="BH614" s="31">
        <v>22797</v>
      </c>
      <c r="BI614" s="35">
        <v>3863</v>
      </c>
      <c r="BJ614" s="35">
        <f t="shared" si="197"/>
        <v>-43</v>
      </c>
      <c r="BK614" s="35">
        <f t="shared" si="198"/>
        <v>-1140</v>
      </c>
      <c r="BL614" s="32">
        <f t="shared" si="199"/>
        <v>-0.22786328203078154</v>
      </c>
      <c r="BM614" s="32"/>
      <c r="BN614" s="31">
        <v>22797</v>
      </c>
      <c r="BO614" s="38">
        <v>5.5</v>
      </c>
      <c r="BP614" s="38"/>
      <c r="BU614" s="31">
        <v>22797</v>
      </c>
      <c r="BV614" s="6">
        <v>55626</v>
      </c>
      <c r="BW614" s="6">
        <f t="shared" si="200"/>
        <v>25</v>
      </c>
      <c r="BX614" s="35">
        <f t="shared" si="201"/>
        <v>1843</v>
      </c>
      <c r="BY614" s="32">
        <f t="shared" si="202"/>
        <v>3.4267333544056644E-2</v>
      </c>
    </row>
    <row r="615" spans="37:77">
      <c r="AK615" s="31">
        <v>22766</v>
      </c>
      <c r="AL615" s="6">
        <v>119702</v>
      </c>
      <c r="AM615" s="6">
        <f t="shared" si="189"/>
        <v>226</v>
      </c>
      <c r="AN615" s="6">
        <f t="shared" si="190"/>
        <v>1199</v>
      </c>
      <c r="AO615" s="32">
        <f t="shared" si="203"/>
        <v>1.0117887310869822E-2</v>
      </c>
      <c r="AP615" s="32"/>
      <c r="AQ615" s="31">
        <v>22766</v>
      </c>
      <c r="AR615" s="6">
        <v>70278</v>
      </c>
      <c r="AS615" s="6">
        <f t="shared" si="191"/>
        <v>-136</v>
      </c>
      <c r="AT615" s="6">
        <f t="shared" si="192"/>
        <v>11</v>
      </c>
      <c r="AU615" s="32">
        <f t="shared" si="204"/>
        <v>1.5654574693657608E-4</v>
      </c>
      <c r="AV615" s="32"/>
      <c r="AW615" s="31">
        <v>22766</v>
      </c>
      <c r="AX615" s="6">
        <v>58.7</v>
      </c>
      <c r="AY615" s="46">
        <f t="shared" si="188"/>
        <v>0.58710798482899196</v>
      </c>
      <c r="AZ615" s="34"/>
      <c r="BA615" s="31">
        <v>22766</v>
      </c>
      <c r="BB615" s="35">
        <v>66372</v>
      </c>
      <c r="BC615" s="15">
        <f t="shared" si="193"/>
        <v>-121</v>
      </c>
      <c r="BD615" s="36">
        <f t="shared" si="194"/>
        <v>998</v>
      </c>
      <c r="BE615" s="32">
        <f t="shared" si="195"/>
        <v>1.5266007893046218E-2</v>
      </c>
      <c r="BF615" s="72">
        <f t="shared" si="196"/>
        <v>3.1984309542096856E-3</v>
      </c>
      <c r="BG615" s="32"/>
      <c r="BH615" s="31">
        <v>22766</v>
      </c>
      <c r="BI615" s="35">
        <v>3906</v>
      </c>
      <c r="BJ615" s="35">
        <f t="shared" si="197"/>
        <v>-15</v>
      </c>
      <c r="BK615" s="35">
        <f t="shared" si="198"/>
        <v>-987</v>
      </c>
      <c r="BL615" s="32">
        <f t="shared" si="199"/>
        <v>-0.20171673819742486</v>
      </c>
      <c r="BM615" s="32"/>
      <c r="BN615" s="31">
        <v>22766</v>
      </c>
      <c r="BO615" s="38">
        <v>5.6</v>
      </c>
      <c r="BP615" s="38"/>
      <c r="BU615" s="31">
        <v>22766</v>
      </c>
      <c r="BV615" s="6">
        <v>55601</v>
      </c>
      <c r="BW615" s="6">
        <f t="shared" si="200"/>
        <v>325</v>
      </c>
      <c r="BX615" s="35">
        <f t="shared" si="201"/>
        <v>1975</v>
      </c>
      <c r="BY615" s="32">
        <f t="shared" si="202"/>
        <v>3.6829150039160208E-2</v>
      </c>
    </row>
    <row r="616" spans="37:77">
      <c r="AK616" s="31">
        <v>22736</v>
      </c>
      <c r="AL616" s="6">
        <v>119476</v>
      </c>
      <c r="AM616" s="6">
        <f t="shared" si="189"/>
        <v>116</v>
      </c>
      <c r="AN616" s="6">
        <f t="shared" si="190"/>
        <v>1118</v>
      </c>
      <c r="AO616" s="32">
        <f t="shared" si="203"/>
        <v>9.4459183156188065E-3</v>
      </c>
      <c r="AP616" s="32"/>
      <c r="AQ616" s="31">
        <v>22736</v>
      </c>
      <c r="AR616" s="6">
        <v>70414</v>
      </c>
      <c r="AS616" s="6">
        <f t="shared" si="191"/>
        <v>5</v>
      </c>
      <c r="AT616" s="6">
        <f t="shared" si="192"/>
        <v>-289</v>
      </c>
      <c r="AU616" s="32">
        <f t="shared" si="204"/>
        <v>-4.0875210387112393E-3</v>
      </c>
      <c r="AV616" s="32"/>
      <c r="AW616" s="31">
        <v>22736</v>
      </c>
      <c r="AX616" s="6">
        <v>58.9</v>
      </c>
      <c r="AY616" s="46">
        <f t="shared" si="188"/>
        <v>0.58935685828116102</v>
      </c>
      <c r="AZ616" s="34"/>
      <c r="BA616" s="31">
        <v>22736</v>
      </c>
      <c r="BB616" s="35">
        <v>66493</v>
      </c>
      <c r="BC616" s="15">
        <f t="shared" si="193"/>
        <v>-45</v>
      </c>
      <c r="BD616" s="36">
        <f t="shared" si="194"/>
        <v>643</v>
      </c>
      <c r="BE616" s="32">
        <f t="shared" si="195"/>
        <v>9.764616552771388E-3</v>
      </c>
      <c r="BF616" s="72">
        <f t="shared" si="196"/>
        <v>1.3981932539988695E-2</v>
      </c>
      <c r="BG616" s="32"/>
      <c r="BH616" s="31">
        <v>22736</v>
      </c>
      <c r="BI616" s="35">
        <v>3921</v>
      </c>
      <c r="BJ616" s="35">
        <f t="shared" si="197"/>
        <v>50</v>
      </c>
      <c r="BK616" s="35">
        <f t="shared" si="198"/>
        <v>-932</v>
      </c>
      <c r="BL616" s="32">
        <f t="shared" si="199"/>
        <v>-0.19204615701627858</v>
      </c>
      <c r="BM616" s="32"/>
      <c r="BN616" s="31">
        <v>22736</v>
      </c>
      <c r="BO616" s="38">
        <v>5.6</v>
      </c>
      <c r="BP616" s="38"/>
      <c r="BU616" s="31">
        <v>22736</v>
      </c>
      <c r="BV616" s="6">
        <v>55276</v>
      </c>
      <c r="BW616" s="6">
        <f t="shared" si="200"/>
        <v>89</v>
      </c>
      <c r="BX616" s="35">
        <f t="shared" si="201"/>
        <v>1614</v>
      </c>
      <c r="BY616" s="32">
        <f t="shared" si="202"/>
        <v>3.0077149565800765E-2</v>
      </c>
    </row>
    <row r="617" spans="37:77">
      <c r="AK617" s="31">
        <v>22705</v>
      </c>
      <c r="AL617" s="6">
        <v>119360</v>
      </c>
      <c r="AM617" s="6">
        <f t="shared" si="189"/>
        <v>60</v>
      </c>
      <c r="AN617" s="6">
        <f t="shared" si="190"/>
        <v>1110</v>
      </c>
      <c r="AO617" s="32">
        <f t="shared" si="203"/>
        <v>9.3868921775899228E-3</v>
      </c>
      <c r="AP617" s="32"/>
      <c r="AQ617" s="31">
        <v>22705</v>
      </c>
      <c r="AR617" s="6">
        <v>70409</v>
      </c>
      <c r="AS617" s="6">
        <f t="shared" si="191"/>
        <v>220</v>
      </c>
      <c r="AT617" s="6">
        <f t="shared" si="192"/>
        <v>-11</v>
      </c>
      <c r="AU617" s="32">
        <f t="shared" si="204"/>
        <v>-1.5620562340246114E-4</v>
      </c>
      <c r="AV617" s="32"/>
      <c r="AW617" s="31">
        <v>22705</v>
      </c>
      <c r="AX617" s="6">
        <v>59</v>
      </c>
      <c r="AY617" s="46">
        <f t="shared" si="188"/>
        <v>0.58988773458445043</v>
      </c>
      <c r="AZ617" s="34"/>
      <c r="BA617" s="31">
        <v>22705</v>
      </c>
      <c r="BB617" s="35">
        <v>66538</v>
      </c>
      <c r="BC617" s="15">
        <f t="shared" si="193"/>
        <v>430</v>
      </c>
      <c r="BD617" s="36">
        <f t="shared" si="194"/>
        <v>950</v>
      </c>
      <c r="BE617" s="32">
        <f t="shared" si="195"/>
        <v>1.4484356894553851E-2</v>
      </c>
      <c r="BF617" s="72">
        <f t="shared" si="196"/>
        <v>6.9983503460882557E-3</v>
      </c>
      <c r="BG617" s="32"/>
      <c r="BH617" s="31">
        <v>22705</v>
      </c>
      <c r="BI617" s="35">
        <v>3871</v>
      </c>
      <c r="BJ617" s="35">
        <f t="shared" si="197"/>
        <v>-210</v>
      </c>
      <c r="BK617" s="35">
        <f t="shared" si="198"/>
        <v>-961</v>
      </c>
      <c r="BL617" s="32">
        <f t="shared" si="199"/>
        <v>-0.19888245033112584</v>
      </c>
      <c r="BM617" s="32"/>
      <c r="BN617" s="31">
        <v>22705</v>
      </c>
      <c r="BO617" s="38">
        <v>5.5</v>
      </c>
      <c r="BP617" s="38"/>
      <c r="BU617" s="31">
        <v>22705</v>
      </c>
      <c r="BV617" s="6">
        <v>55187</v>
      </c>
      <c r="BW617" s="6">
        <f t="shared" si="200"/>
        <v>296</v>
      </c>
      <c r="BX617" s="35">
        <f t="shared" si="201"/>
        <v>1631</v>
      </c>
      <c r="BY617" s="32">
        <f t="shared" si="202"/>
        <v>3.045410411531857E-2</v>
      </c>
    </row>
    <row r="618" spans="37:77">
      <c r="AK618" s="31">
        <v>22677</v>
      </c>
      <c r="AL618" s="6">
        <v>119300</v>
      </c>
      <c r="AM618" s="6">
        <f t="shared" si="189"/>
        <v>86</v>
      </c>
      <c r="AN618" s="6">
        <f t="shared" si="190"/>
        <v>1145</v>
      </c>
      <c r="AO618" s="32">
        <f t="shared" si="203"/>
        <v>9.6906605729760731E-3</v>
      </c>
      <c r="AP618" s="32"/>
      <c r="AQ618" s="31">
        <v>22677</v>
      </c>
      <c r="AR618" s="6">
        <v>70189</v>
      </c>
      <c r="AS618" s="6">
        <f t="shared" si="191"/>
        <v>112</v>
      </c>
      <c r="AT618" s="6">
        <f t="shared" si="192"/>
        <v>-258</v>
      </c>
      <c r="AU618" s="32">
        <f t="shared" si="204"/>
        <v>-3.662327707354418E-3</v>
      </c>
      <c r="AV618" s="32"/>
      <c r="AW618" s="31">
        <v>22677</v>
      </c>
      <c r="AX618" s="6">
        <v>58.8</v>
      </c>
      <c r="AY618" s="46">
        <f t="shared" si="188"/>
        <v>0.58834031852472757</v>
      </c>
      <c r="AZ618" s="34"/>
      <c r="BA618" s="31">
        <v>22677</v>
      </c>
      <c r="BB618" s="35">
        <v>66108</v>
      </c>
      <c r="BC618" s="15">
        <f t="shared" si="193"/>
        <v>208</v>
      </c>
      <c r="BD618" s="36">
        <f t="shared" si="194"/>
        <v>332</v>
      </c>
      <c r="BE618" s="32">
        <f t="shared" si="195"/>
        <v>5.0474337144246206E-3</v>
      </c>
      <c r="BF618" s="72">
        <f t="shared" si="196"/>
        <v>5.806193481999955E-3</v>
      </c>
      <c r="BG618" s="32"/>
      <c r="BH618" s="31">
        <v>22677</v>
      </c>
      <c r="BI618" s="35">
        <v>4081</v>
      </c>
      <c r="BJ618" s="35">
        <f t="shared" si="197"/>
        <v>-96</v>
      </c>
      <c r="BK618" s="35">
        <f t="shared" si="198"/>
        <v>-590</v>
      </c>
      <c r="BL618" s="32">
        <f t="shared" si="199"/>
        <v>-0.12631128238064659</v>
      </c>
      <c r="BM618" s="32"/>
      <c r="BN618" s="31">
        <v>22677</v>
      </c>
      <c r="BO618" s="38">
        <v>5.8</v>
      </c>
      <c r="BP618" s="38"/>
      <c r="BU618" s="31">
        <v>22677</v>
      </c>
      <c r="BV618" s="6">
        <v>54891</v>
      </c>
      <c r="BW618" s="6">
        <f t="shared" si="200"/>
        <v>20</v>
      </c>
      <c r="BX618" s="35">
        <f t="shared" si="201"/>
        <v>1208</v>
      </c>
      <c r="BY618" s="32">
        <f t="shared" si="202"/>
        <v>2.2502468192910241E-2</v>
      </c>
    </row>
    <row r="619" spans="37:77">
      <c r="AK619" s="31">
        <v>22646</v>
      </c>
      <c r="AL619" s="6">
        <v>119214</v>
      </c>
      <c r="AM619" s="6">
        <f t="shared" si="189"/>
        <v>61</v>
      </c>
      <c r="AN619" s="6">
        <f t="shared" si="190"/>
        <v>1213</v>
      </c>
      <c r="AO619" s="32">
        <f t="shared" si="203"/>
        <v>1.0279573901916139E-2</v>
      </c>
      <c r="AP619" s="32"/>
      <c r="AQ619" s="31">
        <v>22646</v>
      </c>
      <c r="AR619" s="6">
        <v>70077</v>
      </c>
      <c r="AS619" s="6">
        <f t="shared" si="191"/>
        <v>-299</v>
      </c>
      <c r="AT619" s="6">
        <f t="shared" si="192"/>
        <v>-318</v>
      </c>
      <c r="AU619" s="32">
        <f t="shared" si="204"/>
        <v>-4.5173662902194822E-3</v>
      </c>
      <c r="AV619" s="32"/>
      <c r="AW619" s="31">
        <v>22646</v>
      </c>
      <c r="AX619" s="6">
        <v>58.8</v>
      </c>
      <c r="AY619" s="46">
        <f t="shared" si="188"/>
        <v>0.58782525542302078</v>
      </c>
      <c r="AZ619" s="34"/>
      <c r="BA619" s="31">
        <v>22646</v>
      </c>
      <c r="BB619" s="35">
        <v>65900</v>
      </c>
      <c r="BC619" s="15">
        <f t="shared" si="193"/>
        <v>-181</v>
      </c>
      <c r="BD619" s="36">
        <f t="shared" si="194"/>
        <v>122</v>
      </c>
      <c r="BE619" s="32">
        <f t="shared" si="195"/>
        <v>1.8547234637720234E-3</v>
      </c>
      <c r="BF619" s="72" t="e">
        <f t="shared" si="196"/>
        <v>#DIV/0!</v>
      </c>
      <c r="BG619" s="32"/>
      <c r="BH619" s="31">
        <v>22646</v>
      </c>
      <c r="BI619" s="35">
        <v>4177</v>
      </c>
      <c r="BJ619" s="35">
        <f t="shared" si="197"/>
        <v>-118</v>
      </c>
      <c r="BK619" s="35">
        <f t="shared" si="198"/>
        <v>-440</v>
      </c>
      <c r="BL619" s="32">
        <f t="shared" si="199"/>
        <v>-9.5299978340913971E-2</v>
      </c>
      <c r="BM619" s="32"/>
      <c r="BN619" s="31">
        <v>22646</v>
      </c>
      <c r="BO619" s="38">
        <v>6</v>
      </c>
      <c r="BP619" s="38"/>
      <c r="BU619" s="31">
        <v>22646</v>
      </c>
      <c r="BV619" s="6">
        <v>54871</v>
      </c>
      <c r="BW619" s="6">
        <f t="shared" si="200"/>
        <v>128</v>
      </c>
      <c r="BX619" s="35">
        <f t="shared" si="201"/>
        <v>1128</v>
      </c>
      <c r="BY619" s="32">
        <f t="shared" si="202"/>
        <v>2.0988779934131063E-2</v>
      </c>
    </row>
    <row r="620" spans="37:77">
      <c r="AK620" s="31">
        <v>22615</v>
      </c>
      <c r="AL620" s="6">
        <v>119153</v>
      </c>
      <c r="AM620" s="6">
        <f t="shared" si="189"/>
        <v>-49</v>
      </c>
      <c r="AN620" s="6">
        <f t="shared" si="190"/>
        <v>1324</v>
      </c>
      <c r="AO620" s="32"/>
      <c r="AP620" s="32"/>
      <c r="AQ620" s="31">
        <v>22615</v>
      </c>
      <c r="AR620" s="6">
        <v>70376</v>
      </c>
      <c r="AS620" s="6">
        <f t="shared" si="191"/>
        <v>-116</v>
      </c>
      <c r="AT620" s="6">
        <f t="shared" si="192"/>
        <v>-63</v>
      </c>
      <c r="AU620" s="32"/>
      <c r="AV620" s="32"/>
      <c r="AW620" s="31">
        <v>22615</v>
      </c>
      <c r="AX620" s="6">
        <v>59.1</v>
      </c>
      <c r="AY620" s="46">
        <f t="shared" si="188"/>
        <v>0.59063556939397244</v>
      </c>
      <c r="AZ620" s="34"/>
      <c r="BA620" s="31">
        <v>22615</v>
      </c>
      <c r="BB620" s="35">
        <v>66081</v>
      </c>
      <c r="BC620" s="15">
        <f t="shared" si="193"/>
        <v>162</v>
      </c>
      <c r="BD620" s="36">
        <f t="shared" si="194"/>
        <v>-28</v>
      </c>
      <c r="BE620" s="32">
        <f t="shared" si="195"/>
        <v>-4.2354293666524434E-4</v>
      </c>
      <c r="BF620" s="72" t="e">
        <f t="shared" si="196"/>
        <v>#DIV/0!</v>
      </c>
      <c r="BG620" s="32"/>
      <c r="BH620" s="31">
        <v>22615</v>
      </c>
      <c r="BI620" s="35">
        <v>4295</v>
      </c>
      <c r="BJ620" s="35">
        <f t="shared" si="197"/>
        <v>-278</v>
      </c>
      <c r="BK620" s="35">
        <f t="shared" si="198"/>
        <v>-35</v>
      </c>
      <c r="BL620" s="32">
        <f t="shared" si="199"/>
        <v>-8.083140877598205E-3</v>
      </c>
      <c r="BM620" s="32"/>
      <c r="BN620" s="31">
        <v>22615</v>
      </c>
      <c r="BO620" s="38">
        <v>6.1</v>
      </c>
      <c r="BP620" s="38"/>
      <c r="BU620" s="31">
        <v>22615</v>
      </c>
      <c r="BV620" s="6">
        <v>54743</v>
      </c>
      <c r="BW620" s="6">
        <f t="shared" si="200"/>
        <v>222</v>
      </c>
      <c r="BX620" s="35">
        <f t="shared" si="201"/>
        <v>781</v>
      </c>
      <c r="BY620" s="32">
        <f t="shared" si="202"/>
        <v>1.4473147770653449E-2</v>
      </c>
    </row>
    <row r="621" spans="37:77">
      <c r="AK621" s="31">
        <v>22585</v>
      </c>
      <c r="AL621" s="6">
        <v>119202</v>
      </c>
      <c r="AM621" s="6">
        <f t="shared" si="189"/>
        <v>95</v>
      </c>
      <c r="AN621" s="6">
        <f t="shared" si="190"/>
        <v>1559</v>
      </c>
      <c r="AO621" s="32"/>
      <c r="AP621" s="32"/>
      <c r="AQ621" s="31">
        <v>22585</v>
      </c>
      <c r="AR621" s="6">
        <v>70492</v>
      </c>
      <c r="AS621" s="6">
        <f t="shared" si="191"/>
        <v>275</v>
      </c>
      <c r="AT621" s="6">
        <f t="shared" si="192"/>
        <v>608</v>
      </c>
      <c r="AU621" s="32"/>
      <c r="AV621" s="32"/>
      <c r="AW621" s="31">
        <v>22585</v>
      </c>
      <c r="AX621" s="6">
        <v>59.1</v>
      </c>
      <c r="AY621" s="46">
        <f t="shared" si="188"/>
        <v>0.59136591667925031</v>
      </c>
      <c r="AZ621" s="34"/>
      <c r="BA621" s="31">
        <v>22585</v>
      </c>
      <c r="BB621" s="35">
        <v>65919</v>
      </c>
      <c r="BC621" s="15">
        <f t="shared" si="193"/>
        <v>378</v>
      </c>
      <c r="BD621" s="36">
        <f t="shared" si="194"/>
        <v>287</v>
      </c>
      <c r="BE621" s="32">
        <f t="shared" si="195"/>
        <v>4.3728668941980242E-3</v>
      </c>
      <c r="BF621" s="72" t="e">
        <f t="shared" si="196"/>
        <v>#DIV/0!</v>
      </c>
      <c r="BG621" s="32"/>
      <c r="BH621" s="31">
        <v>22585</v>
      </c>
      <c r="BI621" s="35">
        <v>4573</v>
      </c>
      <c r="BJ621" s="35">
        <f t="shared" si="197"/>
        <v>-103</v>
      </c>
      <c r="BK621" s="35">
        <f t="shared" si="198"/>
        <v>321</v>
      </c>
      <c r="BL621" s="32">
        <f t="shared" si="199"/>
        <v>7.549388523047984E-2</v>
      </c>
      <c r="BM621" s="32"/>
      <c r="BN621" s="31">
        <v>22585</v>
      </c>
      <c r="BO621" s="38">
        <v>6.5</v>
      </c>
      <c r="BP621" s="38"/>
      <c r="BU621" s="31">
        <v>22585</v>
      </c>
      <c r="BV621" s="6">
        <v>54521</v>
      </c>
      <c r="BW621" s="6">
        <f t="shared" si="200"/>
        <v>134</v>
      </c>
      <c r="BX621" s="35">
        <f t="shared" si="201"/>
        <v>377</v>
      </c>
      <c r="BY621" s="32">
        <f t="shared" si="202"/>
        <v>6.9629137115838624E-3</v>
      </c>
    </row>
    <row r="622" spans="37:77">
      <c r="AK622" s="31">
        <v>22554</v>
      </c>
      <c r="AL622" s="6">
        <v>119107</v>
      </c>
      <c r="AM622" s="6">
        <f t="shared" si="189"/>
        <v>101</v>
      </c>
      <c r="AN622" s="6">
        <f t="shared" si="190"/>
        <v>1586</v>
      </c>
      <c r="AO622" s="32"/>
      <c r="AP622" s="32"/>
      <c r="AQ622" s="31">
        <v>22554</v>
      </c>
      <c r="AR622" s="6">
        <v>70217</v>
      </c>
      <c r="AS622" s="6">
        <f t="shared" si="191"/>
        <v>-317</v>
      </c>
      <c r="AT622" s="6">
        <f t="shared" si="192"/>
        <v>66</v>
      </c>
      <c r="AU622" s="32"/>
      <c r="AV622" s="32"/>
      <c r="AW622" s="31">
        <v>22554</v>
      </c>
      <c r="AX622" s="6">
        <v>59</v>
      </c>
      <c r="AY622" s="46">
        <f t="shared" si="188"/>
        <v>0.58952874306296021</v>
      </c>
      <c r="AZ622" s="34"/>
      <c r="BA622" s="31">
        <v>22554</v>
      </c>
      <c r="BB622" s="35">
        <v>65541</v>
      </c>
      <c r="BC622" s="15">
        <f t="shared" si="193"/>
        <v>-311</v>
      </c>
      <c r="BD622" s="36">
        <f t="shared" si="194"/>
        <v>-726</v>
      </c>
      <c r="BE622" s="32">
        <f t="shared" si="195"/>
        <v>-1.0955679297387833E-2</v>
      </c>
      <c r="BF622" s="72" t="e">
        <f t="shared" si="196"/>
        <v>#DIV/0!</v>
      </c>
      <c r="BG622" s="32"/>
      <c r="BH622" s="31">
        <v>22554</v>
      </c>
      <c r="BI622" s="35">
        <v>4676</v>
      </c>
      <c r="BJ622" s="35">
        <f t="shared" si="197"/>
        <v>-6</v>
      </c>
      <c r="BK622" s="35">
        <f t="shared" si="198"/>
        <v>792</v>
      </c>
      <c r="BL622" s="32">
        <f t="shared" si="199"/>
        <v>0.203913491246138</v>
      </c>
      <c r="BM622" s="32"/>
      <c r="BN622" s="31">
        <v>22554</v>
      </c>
      <c r="BO622" s="38">
        <v>6.7</v>
      </c>
      <c r="BP622" s="38"/>
      <c r="BU622" s="31">
        <v>22554</v>
      </c>
      <c r="BV622" s="6">
        <v>54387</v>
      </c>
      <c r="BW622" s="6">
        <f t="shared" si="200"/>
        <v>88</v>
      </c>
      <c r="BX622" s="35">
        <f t="shared" si="201"/>
        <v>159</v>
      </c>
      <c r="BY622" s="32">
        <f t="shared" si="202"/>
        <v>2.9320646160655439E-3</v>
      </c>
    </row>
    <row r="623" spans="37:77">
      <c r="AK623" s="31">
        <v>22524</v>
      </c>
      <c r="AL623" s="6">
        <v>119006</v>
      </c>
      <c r="AM623" s="6">
        <f t="shared" si="189"/>
        <v>117</v>
      </c>
      <c r="AN623" s="6">
        <f t="shared" si="190"/>
        <v>1575</v>
      </c>
      <c r="AO623" s="32"/>
      <c r="AP623" s="32"/>
      <c r="AQ623" s="31">
        <v>22524</v>
      </c>
      <c r="AR623" s="6">
        <v>70534</v>
      </c>
      <c r="AS623" s="6">
        <f t="shared" si="191"/>
        <v>-2</v>
      </c>
      <c r="AT623" s="6">
        <f t="shared" si="192"/>
        <v>693</v>
      </c>
      <c r="AU623" s="32"/>
      <c r="AV623" s="32"/>
      <c r="AW623" s="31">
        <v>22524</v>
      </c>
      <c r="AX623" s="6">
        <v>59.3</v>
      </c>
      <c r="AY623" s="46">
        <f t="shared" si="188"/>
        <v>0.59269280540476954</v>
      </c>
      <c r="AZ623" s="34"/>
      <c r="BA623" s="31">
        <v>22524</v>
      </c>
      <c r="BB623" s="35">
        <v>65852</v>
      </c>
      <c r="BC623" s="15">
        <f t="shared" si="193"/>
        <v>244</v>
      </c>
      <c r="BD623" s="36">
        <f t="shared" si="194"/>
        <v>-43</v>
      </c>
      <c r="BE623" s="32">
        <f t="shared" si="195"/>
        <v>-6.5255330449953686E-4</v>
      </c>
      <c r="BF623" s="72" t="e">
        <f t="shared" si="196"/>
        <v>#DIV/0!</v>
      </c>
      <c r="BG623" s="32"/>
      <c r="BH623" s="31">
        <v>22524</v>
      </c>
      <c r="BI623" s="35">
        <v>4682</v>
      </c>
      <c r="BJ623" s="35">
        <f t="shared" si="197"/>
        <v>-246</v>
      </c>
      <c r="BK623" s="35">
        <f t="shared" si="198"/>
        <v>736</v>
      </c>
      <c r="BL623" s="32">
        <f t="shared" si="199"/>
        <v>0.1865179929042069</v>
      </c>
      <c r="BM623" s="32"/>
      <c r="BN623" s="31">
        <v>22524</v>
      </c>
      <c r="BO623" s="38">
        <v>6.6</v>
      </c>
      <c r="BP623" s="38"/>
      <c r="BU623" s="31">
        <v>22524</v>
      </c>
      <c r="BV623" s="6">
        <v>54299</v>
      </c>
      <c r="BW623" s="6">
        <f t="shared" si="200"/>
        <v>175</v>
      </c>
      <c r="BX623" s="35">
        <f t="shared" si="201"/>
        <v>27</v>
      </c>
      <c r="BY623" s="32">
        <f t="shared" si="202"/>
        <v>4.9749410377364356E-4</v>
      </c>
    </row>
    <row r="624" spans="37:77">
      <c r="AK624" s="31">
        <v>22493</v>
      </c>
      <c r="AL624" s="6">
        <v>118889</v>
      </c>
      <c r="AM624" s="6">
        <f t="shared" si="189"/>
        <v>122</v>
      </c>
      <c r="AN624" s="6">
        <f t="shared" si="190"/>
        <v>1608</v>
      </c>
      <c r="AO624" s="32"/>
      <c r="AP624" s="32"/>
      <c r="AQ624" s="31">
        <v>22493</v>
      </c>
      <c r="AR624" s="6">
        <v>70536</v>
      </c>
      <c r="AS624" s="6">
        <f t="shared" si="191"/>
        <v>-342</v>
      </c>
      <c r="AT624" s="6">
        <f t="shared" si="192"/>
        <v>791</v>
      </c>
      <c r="AU624" s="32"/>
      <c r="AV624" s="32"/>
      <c r="AW624" s="31">
        <v>22493</v>
      </c>
      <c r="AX624" s="6">
        <v>59.3</v>
      </c>
      <c r="AY624" s="46">
        <f t="shared" si="188"/>
        <v>0.59329290346457619</v>
      </c>
      <c r="AZ624" s="34"/>
      <c r="BA624" s="31">
        <v>22493</v>
      </c>
      <c r="BB624" s="35">
        <v>65608</v>
      </c>
      <c r="BC624" s="15">
        <f t="shared" si="193"/>
        <v>-385</v>
      </c>
      <c r="BD624" s="36">
        <f t="shared" si="194"/>
        <v>-301</v>
      </c>
      <c r="BE624" s="32">
        <f t="shared" si="195"/>
        <v>-4.566902850900445E-3</v>
      </c>
      <c r="BF624" s="72" t="e">
        <f t="shared" si="196"/>
        <v>#DIV/0!</v>
      </c>
      <c r="BG624" s="32"/>
      <c r="BH624" s="31">
        <v>22493</v>
      </c>
      <c r="BI624" s="35">
        <v>4928</v>
      </c>
      <c r="BJ624" s="35">
        <f t="shared" si="197"/>
        <v>43</v>
      </c>
      <c r="BK624" s="35">
        <f t="shared" si="198"/>
        <v>1092</v>
      </c>
      <c r="BL624" s="32">
        <f t="shared" si="199"/>
        <v>0.28467153284671531</v>
      </c>
      <c r="BM624" s="32"/>
      <c r="BN624" s="31">
        <v>22493</v>
      </c>
      <c r="BO624" s="38">
        <v>7</v>
      </c>
      <c r="BP624" s="38"/>
      <c r="BU624" s="31">
        <v>22493</v>
      </c>
      <c r="BV624" s="6">
        <v>54124</v>
      </c>
      <c r="BW624" s="6">
        <f t="shared" si="200"/>
        <v>147</v>
      </c>
      <c r="BX624" s="35">
        <f t="shared" si="201"/>
        <v>-179</v>
      </c>
      <c r="BY624" s="32">
        <f t="shared" si="202"/>
        <v>-3.2963188037493651E-3</v>
      </c>
    </row>
    <row r="625" spans="37:77">
      <c r="AK625" s="31">
        <v>22462</v>
      </c>
      <c r="AL625" s="6">
        <v>118767</v>
      </c>
      <c r="AM625" s="6">
        <f t="shared" si="189"/>
        <v>129</v>
      </c>
      <c r="AN625" s="6">
        <f t="shared" si="190"/>
        <v>1600</v>
      </c>
      <c r="AO625" s="32"/>
      <c r="AP625" s="32"/>
      <c r="AQ625" s="31">
        <v>22462</v>
      </c>
      <c r="AR625" s="6">
        <v>70878</v>
      </c>
      <c r="AS625" s="6">
        <f t="shared" si="191"/>
        <v>426</v>
      </c>
      <c r="AT625" s="6">
        <f t="shared" si="192"/>
        <v>944</v>
      </c>
      <c r="AU625" s="32"/>
      <c r="AV625" s="32"/>
      <c r="AW625" s="31">
        <v>22462</v>
      </c>
      <c r="AX625" s="6">
        <v>59.7</v>
      </c>
      <c r="AY625" s="46">
        <f t="shared" si="188"/>
        <v>0.59678193437571048</v>
      </c>
      <c r="AZ625" s="34"/>
      <c r="BA625" s="31">
        <v>22462</v>
      </c>
      <c r="BB625" s="35">
        <v>65993</v>
      </c>
      <c r="BC625" s="15">
        <f t="shared" si="193"/>
        <v>544</v>
      </c>
      <c r="BD625" s="36">
        <f t="shared" si="194"/>
        <v>-175</v>
      </c>
      <c r="BE625" s="32">
        <f t="shared" si="195"/>
        <v>-2.6447829766654829E-3</v>
      </c>
      <c r="BF625" s="72" t="e">
        <f t="shared" si="196"/>
        <v>#DIV/0!</v>
      </c>
      <c r="BG625" s="32"/>
      <c r="BH625" s="31">
        <v>22462</v>
      </c>
      <c r="BI625" s="35">
        <v>4885</v>
      </c>
      <c r="BJ625" s="35">
        <f t="shared" si="197"/>
        <v>-118</v>
      </c>
      <c r="BK625" s="35">
        <f t="shared" si="198"/>
        <v>1119</v>
      </c>
      <c r="BL625" s="32">
        <f t="shared" si="199"/>
        <v>0.29713223579394588</v>
      </c>
      <c r="BM625" s="32"/>
      <c r="BN625" s="31">
        <v>22462</v>
      </c>
      <c r="BO625" s="38">
        <v>6.9</v>
      </c>
      <c r="BP625" s="38"/>
      <c r="BU625" s="31">
        <v>22462</v>
      </c>
      <c r="BV625" s="6">
        <v>53977</v>
      </c>
      <c r="BW625" s="6">
        <f t="shared" si="200"/>
        <v>194</v>
      </c>
      <c r="BX625" s="35">
        <f t="shared" si="201"/>
        <v>-370</v>
      </c>
      <c r="BY625" s="32">
        <f t="shared" si="202"/>
        <v>-6.8081034831729559E-3</v>
      </c>
    </row>
    <row r="626" spans="37:77">
      <c r="AK626" s="31">
        <v>22432</v>
      </c>
      <c r="AL626" s="6">
        <v>118638</v>
      </c>
      <c r="AM626" s="6">
        <f t="shared" si="189"/>
        <v>135</v>
      </c>
      <c r="AN626" s="6">
        <f t="shared" si="190"/>
        <v>1605</v>
      </c>
      <c r="AO626" s="32"/>
      <c r="AP626" s="32"/>
      <c r="AQ626" s="31">
        <v>22432</v>
      </c>
      <c r="AR626" s="6">
        <v>70452</v>
      </c>
      <c r="AS626" s="6">
        <f t="shared" si="191"/>
        <v>185</v>
      </c>
      <c r="AT626" s="6">
        <f t="shared" si="192"/>
        <v>826</v>
      </c>
      <c r="AU626" s="32"/>
      <c r="AV626" s="32"/>
      <c r="AW626" s="31">
        <v>22432</v>
      </c>
      <c r="AX626" s="6">
        <v>59.4</v>
      </c>
      <c r="AY626" s="46">
        <f t="shared" si="188"/>
        <v>0.59384008496434537</v>
      </c>
      <c r="AZ626" s="34"/>
      <c r="BA626" s="31">
        <v>22432</v>
      </c>
      <c r="BB626" s="35">
        <v>65449</v>
      </c>
      <c r="BC626" s="15">
        <f t="shared" si="193"/>
        <v>75</v>
      </c>
      <c r="BD626" s="36">
        <f t="shared" si="194"/>
        <v>-608</v>
      </c>
      <c r="BE626" s="32">
        <f t="shared" si="195"/>
        <v>-9.204172154351542E-3</v>
      </c>
      <c r="BF626" s="72" t="e">
        <f t="shared" si="196"/>
        <v>#DIV/0!</v>
      </c>
      <c r="BG626" s="32"/>
      <c r="BH626" s="31">
        <v>22432</v>
      </c>
      <c r="BI626" s="35">
        <v>5003</v>
      </c>
      <c r="BJ626" s="35">
        <f t="shared" si="197"/>
        <v>110</v>
      </c>
      <c r="BK626" s="35">
        <f t="shared" si="198"/>
        <v>1434</v>
      </c>
      <c r="BL626" s="32">
        <f t="shared" si="199"/>
        <v>0.40179321938918466</v>
      </c>
      <c r="BM626" s="32"/>
      <c r="BN626" s="31">
        <v>22432</v>
      </c>
      <c r="BO626" s="38">
        <v>7.1</v>
      </c>
      <c r="BP626" s="38"/>
      <c r="BU626" s="31">
        <v>22432</v>
      </c>
      <c r="BV626" s="6">
        <v>53783</v>
      </c>
      <c r="BW626" s="6">
        <f t="shared" si="200"/>
        <v>157</v>
      </c>
      <c r="BX626" s="35">
        <f t="shared" si="201"/>
        <v>-689</v>
      </c>
      <c r="BY626" s="32">
        <f t="shared" si="202"/>
        <v>-1.2648700249669576E-2</v>
      </c>
    </row>
    <row r="627" spans="37:77">
      <c r="AK627" s="31">
        <v>22401</v>
      </c>
      <c r="AL627" s="6">
        <v>118503</v>
      </c>
      <c r="AM627" s="6">
        <f t="shared" si="189"/>
        <v>145</v>
      </c>
      <c r="AN627" s="6">
        <f t="shared" si="190"/>
        <v>1593</v>
      </c>
      <c r="AO627" s="32"/>
      <c r="AP627" s="32"/>
      <c r="AQ627" s="31">
        <v>22401</v>
      </c>
      <c r="AR627" s="6">
        <v>70267</v>
      </c>
      <c r="AS627" s="6">
        <f t="shared" si="191"/>
        <v>-436</v>
      </c>
      <c r="AT627" s="6">
        <f t="shared" si="192"/>
        <v>688</v>
      </c>
      <c r="AU627" s="32"/>
      <c r="AV627" s="32"/>
      <c r="AW627" s="31">
        <v>22401</v>
      </c>
      <c r="AX627" s="6">
        <v>59.3</v>
      </c>
      <c r="AY627" s="46">
        <f t="shared" si="188"/>
        <v>0.59295545260457538</v>
      </c>
      <c r="AZ627" s="34"/>
      <c r="BA627" s="31">
        <v>22401</v>
      </c>
      <c r="BB627" s="35">
        <v>65374</v>
      </c>
      <c r="BC627" s="15">
        <f t="shared" si="193"/>
        <v>-476</v>
      </c>
      <c r="BD627" s="36">
        <f t="shared" si="194"/>
        <v>-585</v>
      </c>
      <c r="BE627" s="32">
        <f t="shared" si="195"/>
        <v>-8.8691459846268472E-3</v>
      </c>
      <c r="BF627" s="72" t="e">
        <f t="shared" si="196"/>
        <v>#DIV/0!</v>
      </c>
      <c r="BG627" s="32"/>
      <c r="BH627" s="31">
        <v>22401</v>
      </c>
      <c r="BI627" s="35">
        <v>4893</v>
      </c>
      <c r="BJ627" s="35">
        <f t="shared" si="197"/>
        <v>40</v>
      </c>
      <c r="BK627" s="35">
        <f t="shared" si="198"/>
        <v>1273</v>
      </c>
      <c r="BL627" s="32">
        <f t="shared" si="199"/>
        <v>0.35165745856353592</v>
      </c>
      <c r="BM627" s="32"/>
      <c r="BN627" s="31">
        <v>22401</v>
      </c>
      <c r="BO627" s="38">
        <v>7</v>
      </c>
      <c r="BP627" s="38"/>
      <c r="BU627" s="31">
        <v>22401</v>
      </c>
      <c r="BV627" s="6">
        <v>53626</v>
      </c>
      <c r="BW627" s="6">
        <f t="shared" si="200"/>
        <v>-36</v>
      </c>
      <c r="BX627" s="35">
        <f t="shared" si="201"/>
        <v>-1186</v>
      </c>
      <c r="BY627" s="32">
        <f t="shared" si="202"/>
        <v>-2.1637597606363523E-2</v>
      </c>
    </row>
    <row r="628" spans="37:77">
      <c r="AK628" s="31">
        <v>22371</v>
      </c>
      <c r="AL628" s="6">
        <v>118358</v>
      </c>
      <c r="AM628" s="6">
        <f t="shared" si="189"/>
        <v>108</v>
      </c>
      <c r="AN628" s="6">
        <f t="shared" si="190"/>
        <v>1531</v>
      </c>
      <c r="AO628" s="32"/>
      <c r="AP628" s="32"/>
      <c r="AQ628" s="31">
        <v>22371</v>
      </c>
      <c r="AR628" s="6">
        <v>70703</v>
      </c>
      <c r="AS628" s="6">
        <f t="shared" si="191"/>
        <v>283</v>
      </c>
      <c r="AT628" s="6">
        <f t="shared" si="192"/>
        <v>2304</v>
      </c>
      <c r="AU628" s="32"/>
      <c r="AV628" s="32"/>
      <c r="AW628" s="31">
        <v>22371</v>
      </c>
      <c r="AX628" s="6">
        <v>59.7</v>
      </c>
      <c r="AY628" s="46">
        <f t="shared" si="188"/>
        <v>0.59736561956099288</v>
      </c>
      <c r="AZ628" s="34"/>
      <c r="BA628" s="31">
        <v>22371</v>
      </c>
      <c r="BB628" s="35">
        <v>65850</v>
      </c>
      <c r="BC628" s="15">
        <f t="shared" si="193"/>
        <v>262</v>
      </c>
      <c r="BD628" s="36">
        <f t="shared" si="194"/>
        <v>1177</v>
      </c>
      <c r="BE628" s="32">
        <f t="shared" si="195"/>
        <v>1.8199248527206002E-2</v>
      </c>
      <c r="BF628" s="72" t="e">
        <f t="shared" si="196"/>
        <v>#DIV/0!</v>
      </c>
      <c r="BG628" s="32"/>
      <c r="BH628" s="31">
        <v>22371</v>
      </c>
      <c r="BI628" s="35">
        <v>4853</v>
      </c>
      <c r="BJ628" s="35">
        <f t="shared" si="197"/>
        <v>21</v>
      </c>
      <c r="BK628" s="35">
        <f t="shared" si="198"/>
        <v>1127</v>
      </c>
      <c r="BL628" s="32">
        <f t="shared" si="199"/>
        <v>0.30246913580246915</v>
      </c>
      <c r="BM628" s="32"/>
      <c r="BN628" s="31">
        <v>22371</v>
      </c>
      <c r="BO628" s="38">
        <v>6.9</v>
      </c>
      <c r="BP628" s="38"/>
      <c r="BU628" s="31">
        <v>22371</v>
      </c>
      <c r="BV628" s="6">
        <v>53662</v>
      </c>
      <c r="BW628" s="6">
        <f t="shared" si="200"/>
        <v>106</v>
      </c>
      <c r="BX628" s="35">
        <f t="shared" si="201"/>
        <v>-796</v>
      </c>
      <c r="BY628" s="32">
        <f t="shared" si="202"/>
        <v>-1.4616768886114073E-2</v>
      </c>
    </row>
    <row r="629" spans="37:77">
      <c r="AK629" s="31">
        <v>22340</v>
      </c>
      <c r="AL629" s="6">
        <v>118250</v>
      </c>
      <c r="AM629" s="6">
        <f t="shared" si="189"/>
        <v>95</v>
      </c>
      <c r="AN629" s="6">
        <f t="shared" si="190"/>
        <v>1548</v>
      </c>
      <c r="AO629" s="32"/>
      <c r="AP629" s="32"/>
      <c r="AQ629" s="31">
        <v>22340</v>
      </c>
      <c r="AR629" s="6">
        <v>70420</v>
      </c>
      <c r="AS629" s="6">
        <f t="shared" si="191"/>
        <v>-27</v>
      </c>
      <c r="AT629" s="6">
        <f t="shared" si="192"/>
        <v>1471</v>
      </c>
      <c r="AU629" s="32"/>
      <c r="AV629" s="32"/>
      <c r="AW629" s="31">
        <v>22340</v>
      </c>
      <c r="AX629" s="6">
        <v>59.6</v>
      </c>
      <c r="AY629" s="46">
        <f t="shared" si="188"/>
        <v>0.5955179704016913</v>
      </c>
      <c r="AZ629" s="34"/>
      <c r="BA629" s="31">
        <v>22340</v>
      </c>
      <c r="BB629" s="35">
        <v>65588</v>
      </c>
      <c r="BC629" s="15">
        <f t="shared" si="193"/>
        <v>-188</v>
      </c>
      <c r="BD629" s="36">
        <f t="shared" si="194"/>
        <v>-32</v>
      </c>
      <c r="BE629" s="32">
        <f t="shared" si="195"/>
        <v>-4.8765620237734009E-4</v>
      </c>
      <c r="BF629" s="72" t="e">
        <f t="shared" si="196"/>
        <v>#DIV/0!</v>
      </c>
      <c r="BG629" s="32"/>
      <c r="BH629" s="31">
        <v>22340</v>
      </c>
      <c r="BI629" s="35">
        <v>4832</v>
      </c>
      <c r="BJ629" s="35">
        <f t="shared" si="197"/>
        <v>161</v>
      </c>
      <c r="BK629" s="35">
        <f t="shared" si="198"/>
        <v>1503</v>
      </c>
      <c r="BL629" s="32">
        <f t="shared" si="199"/>
        <v>0.45148693301291676</v>
      </c>
      <c r="BM629" s="32"/>
      <c r="BN629" s="31">
        <v>22340</v>
      </c>
      <c r="BO629" s="38">
        <v>6.9</v>
      </c>
      <c r="BP629" s="38"/>
      <c r="BU629" s="31">
        <v>22340</v>
      </c>
      <c r="BV629" s="6">
        <v>53556</v>
      </c>
      <c r="BW629" s="6">
        <f t="shared" si="200"/>
        <v>-127</v>
      </c>
      <c r="BX629" s="35">
        <f t="shared" si="201"/>
        <v>-957</v>
      </c>
      <c r="BY629" s="32">
        <f t="shared" si="202"/>
        <v>-1.7555445490066601E-2</v>
      </c>
    </row>
    <row r="630" spans="37:77">
      <c r="AK630" s="31">
        <v>22312</v>
      </c>
      <c r="AL630" s="6">
        <v>118155</v>
      </c>
      <c r="AM630" s="6">
        <f t="shared" si="189"/>
        <v>154</v>
      </c>
      <c r="AN630" s="6">
        <f t="shared" si="190"/>
        <v>1561</v>
      </c>
      <c r="AO630" s="32"/>
      <c r="AP630" s="32"/>
      <c r="AQ630" s="31">
        <v>22312</v>
      </c>
      <c r="AR630" s="6">
        <v>70447</v>
      </c>
      <c r="AS630" s="6">
        <f t="shared" si="191"/>
        <v>52</v>
      </c>
      <c r="AT630" s="6">
        <f t="shared" si="192"/>
        <v>1485</v>
      </c>
      <c r="AU630" s="32"/>
      <c r="AV630" s="32"/>
      <c r="AW630" s="31">
        <v>22312</v>
      </c>
      <c r="AX630" s="6">
        <v>59.6</v>
      </c>
      <c r="AY630" s="46">
        <f t="shared" si="188"/>
        <v>0.59622529727899798</v>
      </c>
      <c r="AZ630" s="34"/>
      <c r="BA630" s="31">
        <v>22312</v>
      </c>
      <c r="BB630" s="35">
        <v>65776</v>
      </c>
      <c r="BC630" s="15">
        <f t="shared" si="193"/>
        <v>-2</v>
      </c>
      <c r="BD630" s="36">
        <f t="shared" si="194"/>
        <v>429</v>
      </c>
      <c r="BE630" s="32">
        <f t="shared" si="195"/>
        <v>6.5649532495752894E-3</v>
      </c>
      <c r="BF630" s="72" t="e">
        <f t="shared" si="196"/>
        <v>#DIV/0!</v>
      </c>
      <c r="BG630" s="32"/>
      <c r="BH630" s="31">
        <v>22312</v>
      </c>
      <c r="BI630" s="35">
        <v>4671</v>
      </c>
      <c r="BJ630" s="35">
        <f t="shared" si="197"/>
        <v>54</v>
      </c>
      <c r="BK630" s="35">
        <f t="shared" si="198"/>
        <v>1056</v>
      </c>
      <c r="BL630" s="32">
        <f t="shared" si="199"/>
        <v>0.29211618257261418</v>
      </c>
      <c r="BM630" s="32"/>
      <c r="BN630" s="31">
        <v>22312</v>
      </c>
      <c r="BO630" s="38">
        <v>6.6</v>
      </c>
      <c r="BP630" s="38"/>
      <c r="BU630" s="31">
        <v>22312</v>
      </c>
      <c r="BV630" s="6">
        <v>53683</v>
      </c>
      <c r="BW630" s="6">
        <f t="shared" si="200"/>
        <v>-60</v>
      </c>
      <c r="BX630" s="35">
        <f t="shared" si="201"/>
        <v>-591</v>
      </c>
      <c r="BY630" s="32">
        <f t="shared" si="202"/>
        <v>-1.088919187824744E-2</v>
      </c>
    </row>
    <row r="631" spans="37:77">
      <c r="AK631" s="31">
        <v>22281</v>
      </c>
      <c r="AL631" s="6">
        <v>118001</v>
      </c>
      <c r="AM631" s="6">
        <f t="shared" si="189"/>
        <v>172</v>
      </c>
      <c r="AN631" s="6">
        <f t="shared" si="190"/>
        <v>118001</v>
      </c>
      <c r="AO631" s="32"/>
      <c r="AP631" s="32"/>
      <c r="AQ631" s="31">
        <v>22281</v>
      </c>
      <c r="AR631" s="6">
        <v>70395</v>
      </c>
      <c r="AS631" s="6">
        <f t="shared" si="191"/>
        <v>-44</v>
      </c>
      <c r="AT631" s="6">
        <f t="shared" si="192"/>
        <v>70395</v>
      </c>
      <c r="AU631" s="32"/>
      <c r="AV631" s="32"/>
      <c r="AW631" s="31">
        <v>22281</v>
      </c>
      <c r="AX631" s="6">
        <v>59.7</v>
      </c>
      <c r="AY631" s="46">
        <f t="shared" si="188"/>
        <v>0.59656274099372042</v>
      </c>
      <c r="AZ631" s="34"/>
      <c r="BA631" s="31">
        <v>22281</v>
      </c>
      <c r="BB631" s="35">
        <v>65778</v>
      </c>
      <c r="BC631" s="15">
        <f t="shared" si="193"/>
        <v>-331</v>
      </c>
      <c r="BD631" s="36">
        <f t="shared" si="194"/>
        <v>65778</v>
      </c>
      <c r="BE631" s="32" t="e">
        <f t="shared" si="195"/>
        <v>#DIV/0!</v>
      </c>
      <c r="BF631" s="72" t="e">
        <f t="shared" si="196"/>
        <v>#DIV/0!</v>
      </c>
      <c r="BG631" s="32"/>
      <c r="BH631" s="31">
        <v>22281</v>
      </c>
      <c r="BI631" s="35">
        <v>4617</v>
      </c>
      <c r="BJ631" s="35">
        <f t="shared" si="197"/>
        <v>287</v>
      </c>
      <c r="BK631" s="35">
        <f t="shared" si="198"/>
        <v>4617</v>
      </c>
      <c r="BL631" s="32" t="e">
        <f t="shared" si="199"/>
        <v>#DIV/0!</v>
      </c>
      <c r="BM631" s="32"/>
      <c r="BN631" s="31">
        <v>22281</v>
      </c>
      <c r="BO631" s="38">
        <v>6.6</v>
      </c>
      <c r="BP631" s="38"/>
      <c r="BU631" s="31">
        <v>22281</v>
      </c>
      <c r="BV631" s="6">
        <v>53743</v>
      </c>
      <c r="BW631" s="6">
        <f t="shared" si="200"/>
        <v>-219</v>
      </c>
      <c r="BX631" s="35">
        <f t="shared" si="201"/>
        <v>53743</v>
      </c>
      <c r="BY631" s="32" t="e">
        <f t="shared" si="202"/>
        <v>#DIV/0!</v>
      </c>
    </row>
    <row r="632" spans="37:77">
      <c r="AK632" s="31">
        <v>22250</v>
      </c>
      <c r="AL632" s="6">
        <v>117829</v>
      </c>
      <c r="AQ632" s="31">
        <v>22250</v>
      </c>
      <c r="AR632" s="6">
        <v>70439</v>
      </c>
      <c r="AW632" s="31">
        <v>22250</v>
      </c>
      <c r="AX632" s="6">
        <v>59.8</v>
      </c>
      <c r="AY632" s="46">
        <f t="shared" si="188"/>
        <v>0.59780699148766436</v>
      </c>
      <c r="AZ632" s="34"/>
      <c r="BA632" s="31">
        <v>22250</v>
      </c>
      <c r="BB632" s="6">
        <v>66109</v>
      </c>
      <c r="BC632" s="15">
        <f t="shared" si="193"/>
        <v>477</v>
      </c>
      <c r="BD632" s="36">
        <f t="shared" si="194"/>
        <v>66109</v>
      </c>
      <c r="BE632" s="32" t="e">
        <f t="shared" si="195"/>
        <v>#DIV/0!</v>
      </c>
      <c r="BF632" s="72" t="e">
        <f t="shared" si="196"/>
        <v>#DIV/0!</v>
      </c>
      <c r="BH632" s="31">
        <v>22250</v>
      </c>
      <c r="BI632" s="6">
        <v>4330</v>
      </c>
      <c r="BJ632" s="35">
        <f t="shared" si="197"/>
        <v>78</v>
      </c>
      <c r="BK632" s="35">
        <f t="shared" si="198"/>
        <v>4330</v>
      </c>
      <c r="BL632" s="32" t="e">
        <f t="shared" si="199"/>
        <v>#DIV/0!</v>
      </c>
      <c r="BM632" s="32"/>
      <c r="BN632" s="31">
        <v>22250</v>
      </c>
      <c r="BO632" s="81">
        <v>6.1</v>
      </c>
      <c r="BP632" s="81"/>
      <c r="BU632" s="31">
        <v>22250</v>
      </c>
      <c r="BV632" s="6">
        <v>53962</v>
      </c>
    </row>
    <row r="633" spans="37:77">
      <c r="AK633" s="31">
        <v>22220</v>
      </c>
      <c r="AL633" s="6">
        <v>117643</v>
      </c>
      <c r="AQ633" s="31">
        <v>22220</v>
      </c>
      <c r="AR633" s="6">
        <v>69884</v>
      </c>
      <c r="AW633" s="31">
        <v>22220</v>
      </c>
      <c r="AX633" s="6">
        <v>59.4</v>
      </c>
      <c r="AY633" s="46">
        <f t="shared" si="188"/>
        <v>0.59403449419004961</v>
      </c>
      <c r="AZ633" s="34"/>
      <c r="BA633" s="31">
        <v>22220</v>
      </c>
      <c r="BB633" s="6">
        <v>65632</v>
      </c>
      <c r="BC633" s="15">
        <f t="shared" si="193"/>
        <v>-635</v>
      </c>
      <c r="BD633" s="36">
        <f t="shared" si="194"/>
        <v>65632</v>
      </c>
      <c r="BE633" s="32" t="e">
        <f t="shared" si="195"/>
        <v>#DIV/0!</v>
      </c>
      <c r="BF633" s="72" t="e">
        <f t="shared" si="196"/>
        <v>#DIV/0!</v>
      </c>
      <c r="BH633" s="31">
        <v>22220</v>
      </c>
      <c r="BI633" s="6">
        <v>4252</v>
      </c>
      <c r="BJ633" s="35">
        <f t="shared" si="197"/>
        <v>368</v>
      </c>
      <c r="BK633" s="35">
        <f t="shared" si="198"/>
        <v>4252</v>
      </c>
      <c r="BL633" s="32" t="e">
        <f t="shared" si="199"/>
        <v>#DIV/0!</v>
      </c>
      <c r="BM633" s="32"/>
      <c r="BN633" s="31">
        <v>22220</v>
      </c>
      <c r="BO633" s="81">
        <v>6.1</v>
      </c>
      <c r="BP633" s="81"/>
      <c r="BU633" s="31">
        <v>22220</v>
      </c>
      <c r="BV633" s="6">
        <v>54144</v>
      </c>
    </row>
    <row r="634" spans="37:77">
      <c r="AK634" s="31">
        <v>22189</v>
      </c>
      <c r="AL634" s="6">
        <v>117521</v>
      </c>
      <c r="AQ634" s="31">
        <v>22189</v>
      </c>
      <c r="AR634" s="6">
        <v>70151</v>
      </c>
      <c r="AW634" s="31">
        <v>22189</v>
      </c>
      <c r="AX634" s="6">
        <v>59.7</v>
      </c>
      <c r="AY634" s="46">
        <f t="shared" si="188"/>
        <v>0.59692310310497698</v>
      </c>
      <c r="AZ634" s="34"/>
      <c r="BA634" s="31">
        <v>22189</v>
      </c>
      <c r="BB634" s="6">
        <v>66267</v>
      </c>
      <c r="BC634" s="15">
        <f t="shared" si="193"/>
        <v>372</v>
      </c>
      <c r="BD634" s="36">
        <f t="shared" si="194"/>
        <v>66267</v>
      </c>
      <c r="BE634" s="32" t="e">
        <f t="shared" si="195"/>
        <v>#DIV/0!</v>
      </c>
      <c r="BF634" s="72" t="e">
        <f t="shared" si="196"/>
        <v>#DIV/0!</v>
      </c>
      <c r="BH634" s="31">
        <v>22189</v>
      </c>
      <c r="BI634" s="6">
        <v>3884</v>
      </c>
      <c r="BJ634" s="35">
        <f t="shared" si="197"/>
        <v>-62</v>
      </c>
      <c r="BK634" s="35">
        <f t="shared" si="198"/>
        <v>3884</v>
      </c>
      <c r="BL634" s="32" t="e">
        <f t="shared" si="199"/>
        <v>#DIV/0!</v>
      </c>
      <c r="BM634" s="32"/>
      <c r="BN634" s="31">
        <v>22189</v>
      </c>
      <c r="BO634" s="81">
        <v>5.5</v>
      </c>
      <c r="BP634" s="81"/>
      <c r="BU634" s="31">
        <v>22189</v>
      </c>
      <c r="BV634" s="6">
        <v>54228</v>
      </c>
    </row>
    <row r="635" spans="37:77">
      <c r="AK635" s="31">
        <v>22159</v>
      </c>
      <c r="AL635" s="6">
        <v>117431</v>
      </c>
      <c r="AQ635" s="31">
        <v>22159</v>
      </c>
      <c r="AR635" s="6">
        <v>69841</v>
      </c>
      <c r="AW635" s="31">
        <v>22159</v>
      </c>
      <c r="AX635" s="6">
        <v>59.5</v>
      </c>
      <c r="AY635" s="46">
        <f t="shared" si="188"/>
        <v>0.59474074137152877</v>
      </c>
      <c r="AZ635" s="34"/>
      <c r="BA635" s="31">
        <v>22159</v>
      </c>
      <c r="BB635" s="6">
        <v>65895</v>
      </c>
      <c r="BC635" s="15">
        <f t="shared" si="193"/>
        <v>-14</v>
      </c>
      <c r="BD635" s="36">
        <f t="shared" si="194"/>
        <v>65895</v>
      </c>
      <c r="BE635" s="32" t="e">
        <f t="shared" si="195"/>
        <v>#DIV/0!</v>
      </c>
      <c r="BF635" s="72" t="e">
        <f t="shared" si="196"/>
        <v>#DIV/0!</v>
      </c>
      <c r="BH635" s="31">
        <v>22159</v>
      </c>
      <c r="BI635" s="6">
        <v>3946</v>
      </c>
      <c r="BJ635" s="35">
        <f t="shared" si="197"/>
        <v>110</v>
      </c>
      <c r="BK635" s="35">
        <f t="shared" si="198"/>
        <v>3946</v>
      </c>
      <c r="BL635" s="32" t="e">
        <f t="shared" si="199"/>
        <v>#DIV/0!</v>
      </c>
      <c r="BM635" s="32"/>
      <c r="BN635" s="31">
        <v>22159</v>
      </c>
      <c r="BO635" s="81">
        <v>5.6</v>
      </c>
      <c r="BP635" s="81"/>
      <c r="BU635" s="31">
        <v>22159</v>
      </c>
      <c r="BV635" s="6">
        <v>54272</v>
      </c>
    </row>
    <row r="636" spans="37:77">
      <c r="AK636" s="31">
        <v>22128</v>
      </c>
      <c r="AL636" s="6">
        <v>117281</v>
      </c>
      <c r="AQ636" s="31">
        <v>22128</v>
      </c>
      <c r="AR636" s="6">
        <v>69745</v>
      </c>
      <c r="AW636" s="31">
        <v>22128</v>
      </c>
      <c r="AX636" s="6">
        <v>59.5</v>
      </c>
      <c r="AY636" s="46">
        <f t="shared" si="188"/>
        <v>0.5946828557055277</v>
      </c>
      <c r="AZ636" s="34"/>
      <c r="BA636" s="31">
        <v>22128</v>
      </c>
      <c r="BB636" s="6">
        <v>65909</v>
      </c>
      <c r="BC636" s="15">
        <f t="shared" si="193"/>
        <v>-259</v>
      </c>
      <c r="BD636" s="36">
        <f t="shared" si="194"/>
        <v>65909</v>
      </c>
      <c r="BE636" s="32" t="e">
        <f t="shared" si="195"/>
        <v>#DIV/0!</v>
      </c>
      <c r="BF636" s="72" t="e">
        <f t="shared" si="196"/>
        <v>#DIV/0!</v>
      </c>
      <c r="BH636" s="31">
        <v>22128</v>
      </c>
      <c r="BI636" s="6">
        <v>3836</v>
      </c>
      <c r="BJ636" s="35">
        <f t="shared" si="197"/>
        <v>70</v>
      </c>
      <c r="BK636" s="35">
        <f t="shared" si="198"/>
        <v>3836</v>
      </c>
      <c r="BL636" s="32" t="e">
        <f t="shared" si="199"/>
        <v>#DIV/0!</v>
      </c>
      <c r="BM636" s="32"/>
      <c r="BN636" s="31">
        <v>22128</v>
      </c>
      <c r="BO636" s="81">
        <v>5.5</v>
      </c>
      <c r="BP636" s="81"/>
      <c r="BU636" s="31">
        <v>22128</v>
      </c>
      <c r="BV636" s="6">
        <v>54303</v>
      </c>
    </row>
    <row r="637" spans="37:77">
      <c r="AK637" s="31">
        <v>22097</v>
      </c>
      <c r="AL637" s="6">
        <v>117167</v>
      </c>
      <c r="AQ637" s="31">
        <v>22097</v>
      </c>
      <c r="AR637" s="6">
        <v>69934</v>
      </c>
      <c r="AW637" s="31">
        <v>22097</v>
      </c>
      <c r="AX637" s="6">
        <v>59.7</v>
      </c>
      <c r="AY637" s="46">
        <f t="shared" si="188"/>
        <v>0.59687454658734973</v>
      </c>
      <c r="AZ637" s="34"/>
      <c r="BA637" s="31">
        <v>22097</v>
      </c>
      <c r="BB637" s="6">
        <v>66168</v>
      </c>
      <c r="BC637" s="15">
        <f t="shared" si="193"/>
        <v>111</v>
      </c>
      <c r="BD637" s="36">
        <f t="shared" si="194"/>
        <v>66168</v>
      </c>
      <c r="BE637" s="32" t="e">
        <f t="shared" si="195"/>
        <v>#DIV/0!</v>
      </c>
      <c r="BF637" s="72" t="e">
        <f t="shared" si="196"/>
        <v>#DIV/0!</v>
      </c>
      <c r="BH637" s="31">
        <v>22097</v>
      </c>
      <c r="BI637" s="6">
        <v>3766</v>
      </c>
      <c r="BJ637" s="35">
        <f t="shared" si="197"/>
        <v>197</v>
      </c>
      <c r="BK637" s="35">
        <f t="shared" si="198"/>
        <v>3766</v>
      </c>
      <c r="BL637" s="32" t="e">
        <f t="shared" si="199"/>
        <v>#DIV/0!</v>
      </c>
      <c r="BM637" s="32"/>
      <c r="BN637" s="31">
        <v>22097</v>
      </c>
      <c r="BO637" s="81">
        <v>5.4</v>
      </c>
      <c r="BP637" s="81"/>
      <c r="BU637" s="31">
        <v>22097</v>
      </c>
      <c r="BV637" s="6">
        <v>54347</v>
      </c>
    </row>
    <row r="638" spans="37:77">
      <c r="AK638" s="31">
        <v>22067</v>
      </c>
      <c r="AL638" s="6">
        <v>117033</v>
      </c>
      <c r="AQ638" s="31">
        <v>22067</v>
      </c>
      <c r="AR638" s="6">
        <v>69626</v>
      </c>
      <c r="AW638" s="31">
        <v>22067</v>
      </c>
      <c r="AX638" s="6">
        <v>59.5</v>
      </c>
      <c r="AY638" s="46">
        <f t="shared" si="188"/>
        <v>0.59492621739167584</v>
      </c>
      <c r="AZ638" s="34"/>
      <c r="BA638" s="31">
        <v>22067</v>
      </c>
      <c r="BB638" s="6">
        <v>66057</v>
      </c>
      <c r="BC638" s="15">
        <f t="shared" si="193"/>
        <v>98</v>
      </c>
      <c r="BD638" s="36">
        <f t="shared" si="194"/>
        <v>66057</v>
      </c>
      <c r="BE638" s="32" t="e">
        <f t="shared" si="195"/>
        <v>#DIV/0!</v>
      </c>
      <c r="BF638" s="72" t="e">
        <f t="shared" si="196"/>
        <v>#DIV/0!</v>
      </c>
      <c r="BH638" s="31">
        <v>22067</v>
      </c>
      <c r="BI638" s="6">
        <v>3569</v>
      </c>
      <c r="BJ638" s="35">
        <f t="shared" si="197"/>
        <v>-51</v>
      </c>
      <c r="BK638" s="35">
        <f t="shared" si="198"/>
        <v>3569</v>
      </c>
      <c r="BL638" s="32" t="e">
        <f t="shared" si="199"/>
        <v>#DIV/0!</v>
      </c>
      <c r="BM638" s="32"/>
      <c r="BN638" s="31">
        <v>22067</v>
      </c>
      <c r="BO638" s="81">
        <v>5.0999999999999996</v>
      </c>
      <c r="BP638" s="81"/>
      <c r="BU638" s="31">
        <v>22067</v>
      </c>
      <c r="BV638" s="6">
        <v>54472</v>
      </c>
    </row>
    <row r="639" spans="37:77">
      <c r="AK639" s="31">
        <v>22036</v>
      </c>
      <c r="AL639" s="6">
        <v>116910</v>
      </c>
      <c r="AQ639" s="31">
        <v>22036</v>
      </c>
      <c r="AR639" s="6">
        <v>69579</v>
      </c>
      <c r="AW639" s="31">
        <v>22036</v>
      </c>
      <c r="AX639" s="6">
        <v>59.5</v>
      </c>
      <c r="AY639" s="46">
        <f t="shared" si="188"/>
        <v>0.5951501154734411</v>
      </c>
      <c r="AZ639" s="34"/>
      <c r="BA639" s="31">
        <v>22036</v>
      </c>
      <c r="BB639" s="6">
        <v>65959</v>
      </c>
      <c r="BC639" s="15">
        <f t="shared" si="193"/>
        <v>1286</v>
      </c>
      <c r="BD639" s="36">
        <f t="shared" si="194"/>
        <v>65959</v>
      </c>
      <c r="BE639" s="32" t="e">
        <f t="shared" si="195"/>
        <v>#DIV/0!</v>
      </c>
      <c r="BF639" s="72" t="e">
        <f t="shared" si="196"/>
        <v>#DIV/0!</v>
      </c>
      <c r="BH639" s="31">
        <v>22036</v>
      </c>
      <c r="BI639" s="6">
        <v>3620</v>
      </c>
      <c r="BJ639" s="35">
        <f t="shared" si="197"/>
        <v>-106</v>
      </c>
      <c r="BK639" s="35">
        <f t="shared" si="198"/>
        <v>3620</v>
      </c>
      <c r="BL639" s="32" t="e">
        <f t="shared" si="199"/>
        <v>#DIV/0!</v>
      </c>
      <c r="BM639" s="32"/>
      <c r="BN639" s="31">
        <v>22036</v>
      </c>
      <c r="BO639" s="81">
        <v>5.2</v>
      </c>
      <c r="BP639" s="81"/>
      <c r="BU639" s="31">
        <v>22036</v>
      </c>
      <c r="BV639" s="6">
        <v>54812</v>
      </c>
    </row>
    <row r="640" spans="37:77">
      <c r="AK640" s="31">
        <v>22006</v>
      </c>
      <c r="AL640" s="6">
        <v>116827</v>
      </c>
      <c r="AQ640" s="31">
        <v>22006</v>
      </c>
      <c r="AR640" s="6">
        <v>68399</v>
      </c>
      <c r="AW640" s="31">
        <v>22006</v>
      </c>
      <c r="AX640" s="6">
        <v>58.5</v>
      </c>
      <c r="AY640" s="46">
        <f t="shared" si="188"/>
        <v>0.58547253631437934</v>
      </c>
      <c r="AZ640" s="34"/>
      <c r="BA640" s="31">
        <v>22006</v>
      </c>
      <c r="BB640" s="6">
        <v>64673</v>
      </c>
      <c r="BC640" s="15">
        <f t="shared" si="193"/>
        <v>-947</v>
      </c>
      <c r="BD640" s="36">
        <f t="shared" si="194"/>
        <v>64673</v>
      </c>
      <c r="BE640" s="32" t="e">
        <f t="shared" si="195"/>
        <v>#DIV/0!</v>
      </c>
      <c r="BF640" s="72" t="e">
        <f t="shared" si="196"/>
        <v>#DIV/0!</v>
      </c>
      <c r="BH640" s="31">
        <v>22006</v>
      </c>
      <c r="BI640" s="6">
        <v>3726</v>
      </c>
      <c r="BJ640" s="35">
        <f t="shared" si="197"/>
        <v>397</v>
      </c>
      <c r="BK640" s="35">
        <f t="shared" si="198"/>
        <v>3726</v>
      </c>
      <c r="BL640" s="32" t="e">
        <f t="shared" si="199"/>
        <v>#DIV/0!</v>
      </c>
      <c r="BM640" s="32"/>
      <c r="BN640" s="31">
        <v>22006</v>
      </c>
      <c r="BO640" s="81">
        <v>5.4</v>
      </c>
      <c r="BP640" s="81"/>
      <c r="BU640" s="31">
        <v>22006</v>
      </c>
      <c r="BV640" s="6">
        <v>54458</v>
      </c>
    </row>
    <row r="641" spans="37:74">
      <c r="AK641" s="31">
        <v>21975</v>
      </c>
      <c r="AL641" s="6">
        <v>116702</v>
      </c>
      <c r="AQ641" s="31">
        <v>21975</v>
      </c>
      <c r="AR641" s="6">
        <v>68949</v>
      </c>
      <c r="AW641" s="31">
        <v>21975</v>
      </c>
      <c r="AX641" s="6">
        <v>59.1</v>
      </c>
      <c r="AY641" s="46">
        <f t="shared" si="188"/>
        <v>0.59081249678668746</v>
      </c>
      <c r="AZ641" s="34"/>
      <c r="BA641" s="31">
        <v>21975</v>
      </c>
      <c r="BB641" s="6">
        <v>65620</v>
      </c>
      <c r="BC641" s="15">
        <f t="shared" si="193"/>
        <v>273</v>
      </c>
      <c r="BD641" s="36">
        <f t="shared" si="194"/>
        <v>65620</v>
      </c>
      <c r="BE641" s="32" t="e">
        <f t="shared" si="195"/>
        <v>#DIV/0!</v>
      </c>
      <c r="BF641" s="72" t="e">
        <f t="shared" si="196"/>
        <v>#DIV/0!</v>
      </c>
      <c r="BH641" s="31">
        <v>21975</v>
      </c>
      <c r="BI641" s="6">
        <v>3329</v>
      </c>
      <c r="BJ641" s="35">
        <f t="shared" si="197"/>
        <v>-286</v>
      </c>
      <c r="BK641" s="35">
        <f t="shared" si="198"/>
        <v>3329</v>
      </c>
      <c r="BL641" s="32" t="e">
        <f t="shared" si="199"/>
        <v>#DIV/0!</v>
      </c>
      <c r="BM641" s="32"/>
      <c r="BN641" s="31">
        <v>21975</v>
      </c>
      <c r="BO641" s="81">
        <v>4.8</v>
      </c>
      <c r="BP641" s="81"/>
      <c r="BU641" s="31">
        <v>21975</v>
      </c>
      <c r="BV641" s="6">
        <v>54513</v>
      </c>
    </row>
    <row r="642" spans="37:74">
      <c r="AK642" s="31">
        <v>21946</v>
      </c>
      <c r="AL642" s="6">
        <v>116594</v>
      </c>
      <c r="AQ642" s="31">
        <v>21946</v>
      </c>
      <c r="AR642" s="6">
        <v>68962</v>
      </c>
      <c r="AW642" s="31">
        <v>21946</v>
      </c>
      <c r="AX642" s="6">
        <v>59.1</v>
      </c>
      <c r="AY642" s="82">
        <f t="shared" si="188"/>
        <v>0.59147125924147037</v>
      </c>
      <c r="AZ642" s="34"/>
      <c r="BA642" s="31">
        <v>21946</v>
      </c>
      <c r="BB642" s="6">
        <v>65347</v>
      </c>
      <c r="BC642" s="15">
        <f t="shared" si="193"/>
        <v>65347</v>
      </c>
      <c r="BD642" s="36">
        <f t="shared" si="194"/>
        <v>65347</v>
      </c>
      <c r="BE642" s="32" t="e">
        <f t="shared" si="195"/>
        <v>#DIV/0!</v>
      </c>
      <c r="BF642" s="72" t="e">
        <f t="shared" si="196"/>
        <v>#DIV/0!</v>
      </c>
      <c r="BH642" s="31">
        <v>21946</v>
      </c>
      <c r="BI642" s="6">
        <v>3615</v>
      </c>
      <c r="BJ642" s="35">
        <f t="shared" si="197"/>
        <v>3615</v>
      </c>
      <c r="BK642" s="35">
        <f t="shared" si="198"/>
        <v>3615</v>
      </c>
      <c r="BL642" s="32" t="e">
        <f t="shared" si="199"/>
        <v>#DIV/0!</v>
      </c>
      <c r="BM642" s="32"/>
      <c r="BN642" s="31">
        <v>21946</v>
      </c>
      <c r="BO642" s="81">
        <v>5.2</v>
      </c>
      <c r="BP642" s="81"/>
      <c r="BU642" s="31">
        <v>21946</v>
      </c>
      <c r="BV642" s="6">
        <v>54274</v>
      </c>
    </row>
  </sheetData>
  <mergeCells count="4">
    <mergeCell ref="AD1:AH1"/>
    <mergeCell ref="C4:C5"/>
    <mergeCell ref="D4:D5"/>
    <mergeCell ref="F5:H5"/>
  </mergeCells>
  <conditionalFormatting sqref="D28:AA28">
    <cfRule type="cellIs" dxfId="0" priority="1" operator="lessThan">
      <formula>0.071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Fed Exit Timeline</vt:lpstr>
      <vt:lpstr>CNP_DATE</vt:lpstr>
      <vt:lpstr>CNP_Growth</vt:lpstr>
      <vt:lpstr>Employed_Date</vt:lpstr>
      <vt:lpstr>Employed_Growth</vt:lpstr>
      <vt:lpstr>Employed_Growth_2Y</vt:lpstr>
      <vt:lpstr>LFPR</vt:lpstr>
      <vt:lpstr>LFPR_Date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Drake</dc:creator>
  <cp:lastModifiedBy>Christian Drake</cp:lastModifiedBy>
  <dcterms:created xsi:type="dcterms:W3CDTF">2013-01-21T13:02:09Z</dcterms:created>
  <dcterms:modified xsi:type="dcterms:W3CDTF">2013-01-23T18:29:26Z</dcterms:modified>
</cp:coreProperties>
</file>